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svr003\共有2\総務財政部\管財課\R5年度\Ⅱ契約検査係\⑦公契約関係\R5年度\6 手引（R4用）ほか様式\(HP用)条例の手引・様式等\"/>
    </mc:Choice>
  </mc:AlternateContent>
  <xr:revisionPtr revIDLastSave="0" documentId="8_{71F6B419-4996-4B18-89CF-7DC5907DE5D1}" xr6:coauthVersionLast="36" xr6:coauthVersionMax="36" xr10:uidLastSave="{00000000-0000-0000-0000-000000000000}"/>
  <bookViews>
    <workbookView xWindow="32760" yWindow="165" windowWidth="19440" windowHeight="4980"/>
  </bookViews>
  <sheets>
    <sheet name="基準額計算表（工事用）" sheetId="7" r:id="rId1"/>
  </sheets>
  <definedNames>
    <definedName name="_xlnm.Print_Area" localSheetId="0">'基準額計算表（工事用）'!$CT$45:$CW$97</definedName>
  </definedNames>
  <calcPr calcId="191029"/>
</workbook>
</file>

<file path=xl/calcChain.xml><?xml version="1.0" encoding="utf-8"?>
<calcChain xmlns="http://schemas.openxmlformats.org/spreadsheetml/2006/main">
  <c r="BO32" i="7" l="1"/>
  <c r="CI40" i="7"/>
  <c r="CK40" i="7"/>
  <c r="AA34" i="7"/>
  <c r="AN34" i="7"/>
  <c r="AA33" i="7"/>
  <c r="AN33" i="7"/>
  <c r="AA32" i="7"/>
  <c r="AN32" i="7"/>
  <c r="AA31" i="7"/>
  <c r="AN31" i="7"/>
  <c r="AA30" i="7"/>
  <c r="AN30" i="7"/>
  <c r="BP24" i="7"/>
  <c r="BP23" i="7"/>
  <c r="BP22" i="7"/>
  <c r="BP21" i="7"/>
  <c r="BP20" i="7"/>
  <c r="BP19" i="7"/>
  <c r="BP25" i="7"/>
  <c r="AA38" i="7"/>
  <c r="BE38" i="7"/>
  <c r="AN35" i="7"/>
  <c r="BO33" i="7"/>
  <c r="BO34" i="7"/>
  <c r="AA39" i="7"/>
  <c r="CP40" i="7"/>
</calcChain>
</file>

<file path=xl/comments1.xml><?xml version="1.0" encoding="utf-8"?>
<comments xmlns="http://schemas.openxmlformats.org/spreadsheetml/2006/main">
  <authors>
    <author>厚木市役所</author>
  </authors>
  <commentLis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最低賃金の減額の特例について、都道府県労働局長から許可を受けた場合に入力してください。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対象公契約に限らず、(Ａ)の期間の所定労働時間の合計を入力してください。
有給休暇の取得時間は含めますが、無給休暇の取得時間は含めません。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(Ａ)の所定労働時間のうち、対象公契約に係る業務に従事した時間を入力してください。
休暇の取得時間は含めません。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1日の所定労働時間が7時間30分の場合、2時間の残業をすると、はじめの30分が法定内労働時間、残りの1時間30分が時間外労働時間となります。
ただし、2時間すべてに割増賃金(125％以上)が支給されている場合、その2時間は時間外労働時間としてください。</t>
        </r>
      </text>
    </comment>
    <comment ref="AQ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対象公契約に係る業務に対して支払われた額を入力してください。</t>
        </r>
      </text>
    </comment>
    <comment ref="AJ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対象公契約に係る業務に対して支払われた額を入力してください。</t>
        </r>
      </text>
    </comment>
  </commentList>
</comments>
</file>

<file path=xl/sharedStrings.xml><?xml version="1.0" encoding="utf-8"?>
<sst xmlns="http://schemas.openxmlformats.org/spreadsheetml/2006/main" count="163" uniqueCount="146">
  <si>
    <t>判定</t>
    <rPh sb="0" eb="2">
      <t>ハンテイ</t>
    </rPh>
    <phoneticPr fontId="2"/>
  </si>
  <si>
    <t>職種</t>
  </si>
  <si>
    <t>労働報酬下限額</t>
  </si>
  <si>
    <t>特殊作業員</t>
  </si>
  <si>
    <t>普通作業員</t>
  </si>
  <si>
    <t>軽作業員</t>
  </si>
  <si>
    <t>造園工</t>
  </si>
  <si>
    <t>法面工</t>
  </si>
  <si>
    <t>とび工</t>
  </si>
  <si>
    <t>石工</t>
  </si>
  <si>
    <t>ブロック工</t>
  </si>
  <si>
    <t>電工</t>
  </si>
  <si>
    <t>鉄筋工</t>
  </si>
  <si>
    <t>鉄骨工</t>
  </si>
  <si>
    <t>塗装工</t>
  </si>
  <si>
    <t>溶接工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</si>
  <si>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</si>
  <si>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</si>
  <si>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</si>
  <si>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</si>
  <si>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</si>
  <si>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</si>
  <si>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</si>
  <si>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</si>
  <si>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</si>
  <si>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</si>
  <si>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</si>
  <si>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</si>
  <si>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</si>
  <si>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</si>
  <si>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</si>
  <si>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</si>
  <si>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</si>
  <si>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</si>
  <si>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</si>
  <si>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</si>
  <si>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大工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</si>
  <si>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</si>
  <si>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</si>
  <si>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</si>
  <si>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</si>
  <si>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</si>
  <si>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</si>
  <si>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</si>
  <si>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屋根ふき工</t>
  </si>
  <si>
    <t>内装工</t>
  </si>
  <si>
    <t>ガラス工</t>
  </si>
  <si>
    <t>建具工</t>
  </si>
  <si>
    <t>ダクト工</t>
  </si>
  <si>
    <t>保温工</t>
  </si>
  <si>
    <t>建築ブロック工</t>
  </si>
  <si>
    <t>設備機械工</t>
  </si>
  <si>
    <t>基準額</t>
    <rPh sb="0" eb="2">
      <t>キジュン</t>
    </rPh>
    <rPh sb="2" eb="3">
      <t>ガク</t>
    </rPh>
    <phoneticPr fontId="2"/>
  </si>
  <si>
    <t>労働の対価</t>
    <rPh sb="0" eb="2">
      <t>ロウドウ</t>
    </rPh>
    <rPh sb="3" eb="5">
      <t>タイカ</t>
    </rPh>
    <phoneticPr fontId="2"/>
  </si>
  <si>
    <t>所定外等賃金の支給対象期間</t>
    <rPh sb="0" eb="2">
      <t>ショテイ</t>
    </rPh>
    <rPh sb="2" eb="3">
      <t>ガイ</t>
    </rPh>
    <rPh sb="4" eb="6">
      <t>チンギン</t>
    </rPh>
    <rPh sb="7" eb="9">
      <t>シキュウ</t>
    </rPh>
    <rPh sb="9" eb="11">
      <t>タイショウ</t>
    </rPh>
    <rPh sb="11" eb="13">
      <t>キカン</t>
    </rPh>
    <phoneticPr fontId="2"/>
  </si>
  <si>
    <t>労働者氏名</t>
    <rPh sb="0" eb="3">
      <t>ロウドウシャ</t>
    </rPh>
    <rPh sb="3" eb="5">
      <t>シメイ</t>
    </rPh>
    <phoneticPr fontId="2"/>
  </si>
  <si>
    <t>雇用者又は発注者名称</t>
    <rPh sb="0" eb="3">
      <t>コヨウシャ</t>
    </rPh>
    <rPh sb="3" eb="4">
      <t>マタ</t>
    </rPh>
    <rPh sb="5" eb="8">
      <t>ハッチュウシャ</t>
    </rPh>
    <rPh sb="8" eb="10">
      <t>メイショウ</t>
    </rPh>
    <phoneticPr fontId="2"/>
  </si>
  <si>
    <t>工事名</t>
    <rPh sb="0" eb="2">
      <t>コウジ</t>
    </rPh>
    <rPh sb="2" eb="3">
      <t>メイ</t>
    </rPh>
    <phoneticPr fontId="2"/>
  </si>
  <si>
    <t>工事期間</t>
    <rPh sb="0" eb="2">
      <t>コウジ</t>
    </rPh>
    <rPh sb="2" eb="4">
      <t>キカン</t>
    </rPh>
    <phoneticPr fontId="2"/>
  </si>
  <si>
    <t>元請事業者名</t>
    <rPh sb="0" eb="2">
      <t>モトウ</t>
    </rPh>
    <rPh sb="2" eb="5">
      <t>ジギョウシャ</t>
    </rPh>
    <rPh sb="5" eb="6">
      <t>メイ</t>
    </rPh>
    <phoneticPr fontId="2"/>
  </si>
  <si>
    <t>労働報酬下限額</t>
    <rPh sb="0" eb="2">
      <t>ロウドウ</t>
    </rPh>
    <rPh sb="2" eb="4">
      <t>ホウシュウ</t>
    </rPh>
    <rPh sb="4" eb="6">
      <t>カゲン</t>
    </rPh>
    <rPh sb="6" eb="7">
      <t>ガク</t>
    </rPh>
    <phoneticPr fontId="2"/>
  </si>
  <si>
    <t>法定内労働時間</t>
    <rPh sb="5" eb="7">
      <t>ジカン</t>
    </rPh>
    <phoneticPr fontId="2"/>
  </si>
  <si>
    <t>時間外労働時間</t>
    <rPh sb="0" eb="3">
      <t>ジカンガイ</t>
    </rPh>
    <rPh sb="3" eb="5">
      <t>ロウドウ</t>
    </rPh>
    <rPh sb="5" eb="7">
      <t>ジカン</t>
    </rPh>
    <phoneticPr fontId="2"/>
  </si>
  <si>
    <t>休日労働時間</t>
    <rPh sb="0" eb="2">
      <t>キュウジツ</t>
    </rPh>
    <rPh sb="2" eb="4">
      <t>ロウドウ</t>
    </rPh>
    <rPh sb="4" eb="6">
      <t>ジカン</t>
    </rPh>
    <phoneticPr fontId="2"/>
  </si>
  <si>
    <t>深夜労働時間</t>
    <rPh sb="0" eb="2">
      <t>シンヤ</t>
    </rPh>
    <rPh sb="2" eb="4">
      <t>ロウドウ</t>
    </rPh>
    <rPh sb="4" eb="6">
      <t>ジカン</t>
    </rPh>
    <phoneticPr fontId="2"/>
  </si>
  <si>
    <t>雇用契約又は請負契約期間</t>
    <rPh sb="0" eb="2">
      <t>コヨウ</t>
    </rPh>
    <rPh sb="2" eb="4">
      <t>ケイヤク</t>
    </rPh>
    <rPh sb="4" eb="5">
      <t>マタ</t>
    </rPh>
    <rPh sb="6" eb="8">
      <t>ウケオイ</t>
    </rPh>
    <rPh sb="8" eb="10">
      <t>ケイヤク</t>
    </rPh>
    <rPh sb="10" eb="12">
      <t>キカン</t>
    </rPh>
    <phoneticPr fontId="2"/>
  </si>
  <si>
    <t>基本給等の支給対象期間(Ａ)</t>
    <rPh sb="0" eb="3">
      <t>キホンキュウ</t>
    </rPh>
    <rPh sb="3" eb="4">
      <t>トウ</t>
    </rPh>
    <rPh sb="5" eb="7">
      <t>シキュウ</t>
    </rPh>
    <rPh sb="7" eb="9">
      <t>タイショウ</t>
    </rPh>
    <rPh sb="9" eb="11">
      <t>キカン</t>
    </rPh>
    <phoneticPr fontId="2"/>
  </si>
  <si>
    <t>(Ａ)の所定労働時間</t>
    <rPh sb="4" eb="6">
      <t>ショテイ</t>
    </rPh>
    <rPh sb="6" eb="8">
      <t>ロウドウ</t>
    </rPh>
    <rPh sb="8" eb="10">
      <t>ジカン</t>
    </rPh>
    <phoneticPr fontId="2"/>
  </si>
  <si>
    <t>基本給相当額</t>
    <rPh sb="0" eb="3">
      <t>キホンキュウ</t>
    </rPh>
    <rPh sb="3" eb="5">
      <t>ソウトウ</t>
    </rPh>
    <rPh sb="5" eb="6">
      <t>ガク</t>
    </rPh>
    <phoneticPr fontId="2"/>
  </si>
  <si>
    <t>諸手当</t>
    <rPh sb="0" eb="3">
      <t>ショテアテ</t>
    </rPh>
    <phoneticPr fontId="2"/>
  </si>
  <si>
    <t>按分を要する</t>
    <rPh sb="0" eb="2">
      <t>アンブン</t>
    </rPh>
    <rPh sb="3" eb="4">
      <t>ヨウ</t>
    </rPh>
    <phoneticPr fontId="2"/>
  </si>
  <si>
    <t>按分を要さない</t>
    <rPh sb="0" eb="2">
      <t>アンブン</t>
    </rPh>
    <rPh sb="3" eb="4">
      <t>ヨウ</t>
    </rPh>
    <phoneticPr fontId="2"/>
  </si>
  <si>
    <t>臨時の給与</t>
    <rPh sb="0" eb="2">
      <t>リンジ</t>
    </rPh>
    <rPh sb="3" eb="5">
      <t>キュウヨ</t>
    </rPh>
    <phoneticPr fontId="2"/>
  </si>
  <si>
    <t>実物給与</t>
    <rPh sb="0" eb="2">
      <t>ジツブツ</t>
    </rPh>
    <rPh sb="2" eb="4">
      <t>キュウヨ</t>
    </rPh>
    <phoneticPr fontId="2"/>
  </si>
  <si>
    <t>労働時間区分</t>
    <rPh sb="0" eb="2">
      <t>ロウドウ</t>
    </rPh>
    <rPh sb="2" eb="4">
      <t>ジカン</t>
    </rPh>
    <rPh sb="4" eb="6">
      <t>クブン</t>
    </rPh>
    <phoneticPr fontId="2"/>
  </si>
  <si>
    <t>時間数</t>
    <rPh sb="0" eb="3">
      <t>ジカンスウ</t>
    </rPh>
    <phoneticPr fontId="2"/>
  </si>
  <si>
    <t>手当等区分</t>
    <rPh sb="0" eb="2">
      <t>テアテ</t>
    </rPh>
    <rPh sb="2" eb="3">
      <t>トウ</t>
    </rPh>
    <rPh sb="3" eb="5">
      <t>クブン</t>
    </rPh>
    <phoneticPr fontId="2"/>
  </si>
  <si>
    <t>支給額</t>
    <rPh sb="0" eb="3">
      <t>シキュウガク</t>
    </rPh>
    <phoneticPr fontId="2"/>
  </si>
  <si>
    <t>按分</t>
    <rPh sb="0" eb="2">
      <t>アンブン</t>
    </rPh>
    <phoneticPr fontId="2"/>
  </si>
  <si>
    <t>時間外労働分</t>
    <rPh sb="0" eb="3">
      <t>ジカンガイ</t>
    </rPh>
    <rPh sb="3" eb="5">
      <t>ロウドウ</t>
    </rPh>
    <rPh sb="5" eb="6">
      <t>ブン</t>
    </rPh>
    <phoneticPr fontId="2"/>
  </si>
  <si>
    <t>休日労働分</t>
    <rPh sb="0" eb="2">
      <t>キュウジツ</t>
    </rPh>
    <rPh sb="2" eb="4">
      <t>ロウドウ</t>
    </rPh>
    <rPh sb="4" eb="5">
      <t>ブン</t>
    </rPh>
    <phoneticPr fontId="2"/>
  </si>
  <si>
    <t>深夜労働分</t>
    <rPh sb="0" eb="2">
      <t>シンヤ</t>
    </rPh>
    <rPh sb="2" eb="4">
      <t>ロウドウ</t>
    </rPh>
    <rPh sb="4" eb="5">
      <t>ブン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</si>
  <si>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</si>
  <si>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ア</t>
    </rPh>
    <rPh sb="3" eb="4">
      <t>ケイ</t>
    </rPh>
    <phoneticPr fontId="2"/>
  </si>
  <si>
    <t>対象公契約従事</t>
    <rPh sb="0" eb="2">
      <t>タイショウ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</si>
  <si>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</si>
  <si>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</si>
  <si>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月数・日数</t>
    <rPh sb="0" eb="1">
      <t>ツキ</t>
    </rPh>
    <rPh sb="1" eb="2">
      <t>スウ</t>
    </rPh>
    <rPh sb="3" eb="5">
      <t>ニッスウ</t>
    </rPh>
    <phoneticPr fontId="2"/>
  </si>
  <si>
    <t>1箇月分</t>
    <rPh sb="1" eb="3">
      <t>カゲツ</t>
    </rPh>
    <rPh sb="3" eb="4">
      <t>ブン</t>
    </rPh>
    <phoneticPr fontId="2"/>
  </si>
  <si>
    <t>【基本情報】</t>
    <rPh sb="1" eb="3">
      <t>キホン</t>
    </rPh>
    <rPh sb="3" eb="5">
      <t>ジョウホウ</t>
    </rPh>
    <phoneticPr fontId="2"/>
  </si>
  <si>
    <t>【基準額計算】</t>
    <rPh sb="1" eb="3">
      <t>キジュン</t>
    </rPh>
    <rPh sb="3" eb="4">
      <t>ガク</t>
    </rPh>
    <rPh sb="4" eb="6">
      <t>ケイサン</t>
    </rPh>
    <phoneticPr fontId="2"/>
  </si>
  <si>
    <t>【基準額と労働の対価の比較】</t>
    <rPh sb="1" eb="3">
      <t>キジュン</t>
    </rPh>
    <rPh sb="3" eb="4">
      <t>ガク</t>
    </rPh>
    <rPh sb="5" eb="7">
      <t>ロウドウ</t>
    </rPh>
    <rPh sb="8" eb="10">
      <t>タイカ</t>
    </rPh>
    <rPh sb="11" eb="13">
      <t>ヒカク</t>
    </rPh>
    <phoneticPr fontId="2"/>
  </si>
  <si>
    <t>【労働時間・手当等情報、労働の対価】</t>
    <rPh sb="1" eb="3">
      <t>ロウドウ</t>
    </rPh>
    <rPh sb="3" eb="5">
      <t>ジカン</t>
    </rPh>
    <rPh sb="6" eb="8">
      <t>テアテ</t>
    </rPh>
    <rPh sb="8" eb="9">
      <t>トウ</t>
    </rPh>
    <rPh sb="9" eb="11">
      <t>ジョウホウ</t>
    </rPh>
    <rPh sb="12" eb="14">
      <t>ロウドウ</t>
    </rPh>
    <rPh sb="15" eb="17">
      <t>タイカ</t>
    </rPh>
    <phoneticPr fontId="2"/>
  </si>
  <si>
    <t>【労働の対価に含める手当等】</t>
  </si>
  <si>
    <t>区分</t>
  </si>
  <si>
    <t>手当等の例</t>
  </si>
  <si>
    <t>基本給相当額</t>
  </si>
  <si>
    <t>基本給（定額給）、出来高給等</t>
  </si>
  <si>
    <t>諸手当</t>
  </si>
  <si>
    <t>臨時の給与</t>
  </si>
  <si>
    <t>賞与（ボーナス等）、その他の臨時の賃金等</t>
  </si>
  <si>
    <t>実物給与</t>
  </si>
  <si>
    <t>通勤用定期・食事等</t>
  </si>
  <si>
    <t>【労働の対価に含めない手当等】</t>
  </si>
  <si>
    <t>特殊な労働に対する手当</t>
  </si>
  <si>
    <t>突貫手当等</t>
  </si>
  <si>
    <t>休業手当等</t>
  </si>
  <si>
    <t>本来は経費にあたる手当</t>
  </si>
  <si>
    <t>工具手当、車両手当、遠隔旅費手当、携帯電話手当等</t>
  </si>
  <si>
    <t>対象公契約に係る業務以外の業務に対して支給される手当</t>
  </si>
  <si>
    <t>調理手当、送迎車運転手当等</t>
  </si>
  <si>
    <t>※一人親方の請負代金(消費税抜き)は基本給相当額とする。</t>
    <rPh sb="1" eb="3">
      <t>ヒトリ</t>
    </rPh>
    <rPh sb="3" eb="5">
      <t>オヤカタ</t>
    </rPh>
    <rPh sb="11" eb="14">
      <t>ショウヒゼイ</t>
    </rPh>
    <rPh sb="14" eb="15">
      <t>ヌ</t>
    </rPh>
    <rPh sb="18" eb="21">
      <t>キホンキュウ</t>
    </rPh>
    <rPh sb="21" eb="23">
      <t>ソウトウ</t>
    </rPh>
    <rPh sb="23" eb="24">
      <t>ガク</t>
    </rPh>
    <phoneticPr fontId="2"/>
  </si>
  <si>
    <t>【複数月分が支払われた手当等の取り扱い】</t>
    <rPh sb="11" eb="13">
      <t>テアテ</t>
    </rPh>
    <rPh sb="13" eb="14">
      <t>トウ</t>
    </rPh>
    <rPh sb="15" eb="16">
      <t>ト</t>
    </rPh>
    <rPh sb="17" eb="18">
      <t>アツカ</t>
    </rPh>
    <phoneticPr fontId="2"/>
  </si>
  <si>
    <t>算出対象期間</t>
    <rPh sb="0" eb="2">
      <t>サンシュツ</t>
    </rPh>
    <rPh sb="2" eb="4">
      <t>タイショウ</t>
    </rPh>
    <rPh sb="4" eb="6">
      <t>キカン</t>
    </rPh>
    <phoneticPr fontId="2"/>
  </si>
  <si>
    <t>【按分を要する、要さないの判断方法】</t>
    <rPh sb="1" eb="3">
      <t>アンブン</t>
    </rPh>
    <rPh sb="4" eb="5">
      <t>ヨウ</t>
    </rPh>
    <rPh sb="8" eb="9">
      <t>ヨウ</t>
    </rPh>
    <rPh sb="13" eb="15">
      <t>ハンダン</t>
    </rPh>
    <rPh sb="15" eb="17">
      <t>ホウホウ</t>
    </rPh>
    <phoneticPr fontId="2"/>
  </si>
  <si>
    <t>割増賃金等</t>
    <rPh sb="4" eb="5">
      <t>トウ</t>
    </rPh>
    <phoneticPr fontId="2"/>
  </si>
  <si>
    <t>割増賃金等</t>
    <rPh sb="0" eb="2">
      <t>ワリマシ</t>
    </rPh>
    <rPh sb="2" eb="4">
      <t>チンギン</t>
    </rPh>
    <rPh sb="4" eb="5">
      <t>トウ</t>
    </rPh>
    <phoneticPr fontId="2"/>
  </si>
  <si>
    <t>所定労働分</t>
    <rPh sb="0" eb="2">
      <t>ショテイ</t>
    </rPh>
    <rPh sb="2" eb="4">
      <t>ロウドウ</t>
    </rPh>
    <rPh sb="4" eb="5">
      <t>ブン</t>
    </rPh>
    <phoneticPr fontId="2"/>
  </si>
  <si>
    <t>法定内労働分</t>
    <rPh sb="0" eb="2">
      <t>ホウテイ</t>
    </rPh>
    <rPh sb="2" eb="3">
      <t>ナイ</t>
    </rPh>
    <rPh sb="3" eb="5">
      <t>ロウドウ</t>
    </rPh>
    <rPh sb="5" eb="6">
      <t>ブン</t>
    </rPh>
    <phoneticPr fontId="2"/>
  </si>
  <si>
    <t>支払額</t>
    <rPh sb="0" eb="2">
      <t>シハライ</t>
    </rPh>
    <rPh sb="2" eb="3">
      <t>ガク</t>
    </rPh>
    <phoneticPr fontId="2"/>
  </si>
  <si>
    <t>その他（見習・軽作業等）</t>
    <rPh sb="7" eb="10">
      <t>ケイサギョウ</t>
    </rPh>
    <phoneticPr fontId="2"/>
  </si>
  <si>
    <t>No</t>
  </si>
  <si>
    <t>基準額計算表（工事請負契約用）</t>
    <rPh sb="0" eb="2">
      <t>キジュン</t>
    </rPh>
    <rPh sb="2" eb="3">
      <t>ガク</t>
    </rPh>
    <rPh sb="3" eb="5">
      <t>ケイサン</t>
    </rPh>
    <rPh sb="5" eb="6">
      <t>ヒョウ</t>
    </rPh>
    <rPh sb="7" eb="9">
      <t>コウジ</t>
    </rPh>
    <rPh sb="9" eb="11">
      <t>ウケオイ</t>
    </rPh>
    <rPh sb="11" eb="13">
      <t>ケイヤク</t>
    </rPh>
    <rPh sb="13" eb="14">
      <t>ヨウ</t>
    </rPh>
    <phoneticPr fontId="2"/>
  </si>
  <si>
    <t>労働時間数</t>
    <rPh sb="0" eb="2">
      <t>ロウドウ</t>
    </rPh>
    <rPh sb="2" eb="5">
      <t>ジカンスウ</t>
    </rPh>
    <phoneticPr fontId="2"/>
  </si>
  <si>
    <t>算定時間数</t>
    <rPh sb="0" eb="2">
      <t>サンテイ</t>
    </rPh>
    <rPh sb="2" eb="5">
      <t>ジカンスウ</t>
    </rPh>
    <phoneticPr fontId="2"/>
  </si>
  <si>
    <t>算定労働時間数</t>
    <rPh sb="0" eb="2">
      <t>サンテイ</t>
    </rPh>
    <rPh sb="2" eb="4">
      <t>ロウドウ</t>
    </rPh>
    <rPh sb="4" eb="7">
      <t>ジカンスウ</t>
    </rPh>
    <phoneticPr fontId="2"/>
  </si>
  <si>
    <t>１か月分</t>
    <rPh sb="2" eb="4">
      <t>ゲツブン</t>
    </rPh>
    <rPh sb="3" eb="4">
      <t>ブン</t>
    </rPh>
    <phoneticPr fontId="2"/>
  </si>
  <si>
    <t>時間外、休日、深夜労働等に係る割増賃金</t>
    <rPh sb="11" eb="12">
      <t>トウ</t>
    </rPh>
    <rPh sb="13" eb="14">
      <t>カカ</t>
    </rPh>
    <rPh sb="15" eb="17">
      <t>ワリマシ</t>
    </rPh>
    <phoneticPr fontId="2"/>
  </si>
  <si>
    <t>対象公契約分とその他分を分離できる手当（日額で支払われる現場手当等）</t>
    <rPh sb="0" eb="2">
      <t>タイショウ</t>
    </rPh>
    <rPh sb="20" eb="22">
      <t>ニチガク</t>
    </rPh>
    <rPh sb="23" eb="25">
      <t>シハラ</t>
    </rPh>
    <rPh sb="28" eb="30">
      <t>ゲンバ</t>
    </rPh>
    <rPh sb="30" eb="32">
      <t>テアテ</t>
    </rPh>
    <rPh sb="32" eb="33">
      <t>トウ</t>
    </rPh>
    <phoneticPr fontId="2"/>
  </si>
  <si>
    <t>・従事した業務に関わらず支給される手当（家族手当、都市手当、住宅手当等）
・月額で支給されるため、対象公契約分とその他分を分離できない手当(月額で支払われる現場手当等)</t>
    <rPh sb="1" eb="3">
      <t>ジュウジ</t>
    </rPh>
    <rPh sb="5" eb="7">
      <t>ギョウム</t>
    </rPh>
    <rPh sb="8" eb="9">
      <t>カカ</t>
    </rPh>
    <rPh sb="12" eb="14">
      <t>シキュウ</t>
    </rPh>
    <rPh sb="17" eb="19">
      <t>テアテ</t>
    </rPh>
    <rPh sb="20" eb="22">
      <t>カゾク</t>
    </rPh>
    <rPh sb="22" eb="24">
      <t>テアテ</t>
    </rPh>
    <rPh sb="25" eb="27">
      <t>トシ</t>
    </rPh>
    <rPh sb="27" eb="29">
      <t>テアテ</t>
    </rPh>
    <rPh sb="30" eb="32">
      <t>ジュウタク</t>
    </rPh>
    <rPh sb="32" eb="34">
      <t>テアテ</t>
    </rPh>
    <rPh sb="34" eb="35">
      <t>トウ</t>
    </rPh>
    <rPh sb="38" eb="40">
      <t>ゲツガク</t>
    </rPh>
    <rPh sb="41" eb="43">
      <t>シキュウ</t>
    </rPh>
    <rPh sb="49" eb="51">
      <t>タイショウ</t>
    </rPh>
    <rPh sb="51" eb="52">
      <t>コウ</t>
    </rPh>
    <rPh sb="52" eb="54">
      <t>ケイヤク</t>
    </rPh>
    <rPh sb="54" eb="55">
      <t>ブン</t>
    </rPh>
    <rPh sb="58" eb="59">
      <t>タ</t>
    </rPh>
    <rPh sb="59" eb="60">
      <t>ブン</t>
    </rPh>
    <rPh sb="61" eb="63">
      <t>ブンリ</t>
    </rPh>
    <rPh sb="67" eb="69">
      <t>テアテ</t>
    </rPh>
    <rPh sb="70" eb="72">
      <t>ゲツガク</t>
    </rPh>
    <rPh sb="73" eb="75">
      <t>シハラ</t>
    </rPh>
    <rPh sb="78" eb="80">
      <t>ゲンバ</t>
    </rPh>
    <rPh sb="80" eb="82">
      <t>テアテ</t>
    </rPh>
    <rPh sb="82" eb="83">
      <t>トウ</t>
    </rPh>
    <phoneticPr fontId="2"/>
  </si>
  <si>
    <t>家族手当、通勤手当、住宅手当、現場手当、技能手当、有給休暇手当、精勤手当等</t>
    <phoneticPr fontId="2"/>
  </si>
  <si>
    <t>～</t>
    <phoneticPr fontId="2"/>
  </si>
  <si>
    <t>主たる職種</t>
    <phoneticPr fontId="2"/>
  </si>
  <si>
    <t>最低賃金減額率</t>
    <phoneticPr fontId="2"/>
  </si>
  <si>
    <t>仕事が無いために労働者を休業
させた場合に支給される手当</t>
    <phoneticPr fontId="2"/>
  </si>
  <si>
    <t>(Ａ)の所定労働時間</t>
    <phoneticPr fontId="2"/>
  </si>
  <si>
    <t>所定外等労働</t>
    <phoneticPr fontId="2"/>
  </si>
  <si>
    <t>手当の例</t>
    <phoneticPr fontId="2"/>
  </si>
  <si>
    <t>交通誘導警備員Ａ</t>
    <phoneticPr fontId="2"/>
  </si>
  <si>
    <t>交通誘導警備員Ｂ</t>
    <phoneticPr fontId="2"/>
  </si>
  <si>
    <t>≪時間数入力の例≫</t>
  </si>
  <si>
    <t>８時間４５分の場合　⇒　８．７５時間</t>
  </si>
  <si>
    <t>８時間３０分の場合　⇒　８．５時間</t>
  </si>
  <si>
    <t>８時間１５分の場合　⇒　８.２５時間</t>
  </si>
  <si>
    <t>通勤手当や賞与等のように、複数月分がまとめて支払われるものについては、直近に支払われた額を１か月当たりに換算します。
下の表に手当等の算出対象期間、支給額を入力することで、1箇月当たりの手当が計算できます。
　例）4/1～5/31の勤務に対し賞与150,000円を支給
　　　　算出対象期間に「2022/4/1～2022/5/31」、
　　　　支給額に「150,000」を入力</t>
    <rPh sb="59" eb="60">
      <t>シタ</t>
    </rPh>
    <rPh sb="61" eb="62">
      <t>ヒョウ</t>
    </rPh>
    <rPh sb="63" eb="65">
      <t>テアテ</t>
    </rPh>
    <rPh sb="65" eb="66">
      <t>トウ</t>
    </rPh>
    <rPh sb="67" eb="69">
      <t>サンシュツ</t>
    </rPh>
    <rPh sb="69" eb="71">
      <t>タイショウ</t>
    </rPh>
    <rPh sb="71" eb="73">
      <t>キカン</t>
    </rPh>
    <rPh sb="74" eb="77">
      <t>シキュウガク</t>
    </rPh>
    <rPh sb="78" eb="80">
      <t>ニュウリョク</t>
    </rPh>
    <rPh sb="87" eb="89">
      <t>カゲツ</t>
    </rPh>
    <rPh sb="89" eb="90">
      <t>ア</t>
    </rPh>
    <rPh sb="93" eb="95">
      <t>テアテ</t>
    </rPh>
    <rPh sb="96" eb="98">
      <t>ケイサン</t>
    </rPh>
    <rPh sb="106" eb="107">
      <t>レイ</t>
    </rPh>
    <rPh sb="140" eb="142">
      <t>サンシュツ</t>
    </rPh>
    <rPh sb="142" eb="144">
      <t>タイショウ</t>
    </rPh>
    <rPh sb="144" eb="146">
      <t>キカン</t>
    </rPh>
    <rPh sb="173" eb="176">
      <t>シキュウガク</t>
    </rPh>
    <rPh sb="187" eb="189">
      <t>ニュウリョク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</si>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</sst>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;@"/>
    <numFmt numFmtId="179" formatCode="00"/>
    <numFmt numFmtId="186" formatCode="#,##0\ &quot;円&quot;"/>
    <numFmt numFmtId="189" formatCode="#,##0\ &quot; 円&quot;"/>
    <numFmt numFmtId="190" formatCode="0.0%"/>
    <numFmt numFmtId="193" formatCode="#,##0.00_);[Red]\(#,##0.00\)"/>
    <numFmt numFmtId="194" formatCode="00.00"/>
    <numFmt numFmtId="196" formatCode="0.00_);[Red]\(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horizontal="left" vertical="center" indent="1"/>
    </xf>
    <xf numFmtId="176" fontId="5" fillId="2" borderId="0" xfId="0" applyNumberFormat="1" applyFont="1" applyFill="1" applyBorder="1" applyAlignment="1" applyProtection="1">
      <alignment horizontal="center" vertical="center"/>
    </xf>
    <xf numFmtId="186" fontId="5" fillId="2" borderId="0" xfId="2" applyNumberFormat="1" applyFont="1" applyFill="1" applyBorder="1" applyAlignment="1" applyProtection="1">
      <alignment horizontal="left" vertical="center" indent="1"/>
    </xf>
    <xf numFmtId="176" fontId="3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38" fontId="5" fillId="2" borderId="0" xfId="2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 textRotation="255" shrinkToFit="1"/>
    </xf>
    <xf numFmtId="0" fontId="3" fillId="2" borderId="0" xfId="0" applyFont="1" applyFill="1" applyBorder="1" applyAlignment="1" applyProtection="1">
      <alignment vertical="center" shrinkToFit="1"/>
    </xf>
    <xf numFmtId="0" fontId="5" fillId="2" borderId="0" xfId="0" applyFont="1" applyFill="1" applyBorder="1" applyAlignment="1" applyProtection="1">
      <alignment vertical="center"/>
    </xf>
    <xf numFmtId="179" fontId="5" fillId="2" borderId="0" xfId="0" applyNumberFormat="1" applyFont="1" applyFill="1" applyBorder="1" applyAlignment="1" applyProtection="1">
      <alignment vertical="center"/>
    </xf>
    <xf numFmtId="40" fontId="5" fillId="2" borderId="0" xfId="2" applyNumberFormat="1" applyFont="1" applyFill="1" applyBorder="1" applyAlignment="1" applyProtection="1">
      <alignment horizontal="right" vertical="center" indent="1"/>
    </xf>
    <xf numFmtId="38" fontId="5" fillId="2" borderId="0" xfId="2" applyFont="1" applyFill="1" applyBorder="1" applyAlignment="1" applyProtection="1">
      <alignment horizontal="right" vertical="center" indent="1"/>
    </xf>
    <xf numFmtId="0" fontId="5" fillId="2" borderId="0" xfId="0" applyFont="1" applyFill="1" applyAlignment="1" applyProtection="1">
      <alignment horizontal="center" vertical="center"/>
    </xf>
    <xf numFmtId="38" fontId="5" fillId="2" borderId="0" xfId="2" applyFont="1" applyFill="1" applyAlignment="1" applyProtection="1">
      <alignment horizontal="center" vertical="center"/>
    </xf>
    <xf numFmtId="38" fontId="5" fillId="2" borderId="0" xfId="2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Protection="1">
      <alignment vertical="center"/>
    </xf>
    <xf numFmtId="0" fontId="8" fillId="2" borderId="6" xfId="0" applyFont="1" applyFill="1" applyBorder="1" applyProtection="1">
      <alignment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Protection="1">
      <alignment vertical="center"/>
    </xf>
    <xf numFmtId="0" fontId="8" fillId="2" borderId="10" xfId="0" applyFont="1" applyFill="1" applyBorder="1" applyProtection="1">
      <alignment vertical="center"/>
    </xf>
    <xf numFmtId="3" fontId="8" fillId="2" borderId="11" xfId="0" applyNumberFormat="1" applyFont="1" applyFill="1" applyBorder="1" applyProtection="1">
      <alignment vertical="center"/>
    </xf>
    <xf numFmtId="0" fontId="8" fillId="2" borderId="0" xfId="0" applyFont="1" applyFill="1" applyProtection="1">
      <alignment vertical="center"/>
    </xf>
    <xf numFmtId="0" fontId="9" fillId="2" borderId="0" xfId="0" applyFont="1" applyFill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vertical="center" wrapText="1" shrinkToFit="1"/>
    </xf>
    <xf numFmtId="0" fontId="5" fillId="2" borderId="17" xfId="0" applyFont="1" applyFill="1" applyBorder="1" applyAlignment="1" applyProtection="1">
      <alignment vertical="center" wrapText="1" shrinkToFit="1"/>
    </xf>
    <xf numFmtId="38" fontId="5" fillId="2" borderId="18" xfId="2" applyFont="1" applyFill="1" applyBorder="1" applyAlignment="1" applyProtection="1">
      <alignment vertical="center" wrapText="1" shrinkToFit="1"/>
    </xf>
    <xf numFmtId="38" fontId="5" fillId="2" borderId="18" xfId="2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horizontal="center" vertical="center"/>
    </xf>
    <xf numFmtId="179" fontId="8" fillId="2" borderId="0" xfId="0" applyNumberFormat="1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38" fontId="8" fillId="2" borderId="0" xfId="0" applyNumberFormat="1" applyFont="1" applyFill="1" applyAlignment="1" applyProtection="1">
      <alignment horizontal="center" vertical="center"/>
    </xf>
    <xf numFmtId="38" fontId="8" fillId="2" borderId="0" xfId="2" applyFont="1" applyFill="1" applyAlignment="1" applyProtection="1">
      <alignment horizontal="center" vertical="center"/>
    </xf>
    <xf numFmtId="38" fontId="5" fillId="2" borderId="19" xfId="2" applyFont="1" applyFill="1" applyBorder="1" applyAlignment="1" applyProtection="1">
      <alignment horizontal="right" vertical="center"/>
    </xf>
    <xf numFmtId="0" fontId="11" fillId="2" borderId="20" xfId="0" applyFont="1" applyFill="1" applyBorder="1" applyProtection="1">
      <alignment vertical="center"/>
    </xf>
    <xf numFmtId="0" fontId="11" fillId="2" borderId="21" xfId="0" applyFont="1" applyFill="1" applyBorder="1" applyProtection="1">
      <alignment vertical="center"/>
    </xf>
    <xf numFmtId="0" fontId="11" fillId="2" borderId="22" xfId="0" applyFont="1" applyFill="1" applyBorder="1" applyProtection="1">
      <alignment vertical="center"/>
    </xf>
    <xf numFmtId="0" fontId="12" fillId="2" borderId="23" xfId="0" applyFont="1" applyFill="1" applyBorder="1" applyProtection="1">
      <alignment vertical="center"/>
    </xf>
    <xf numFmtId="0" fontId="12" fillId="2" borderId="24" xfId="0" applyFont="1" applyFill="1" applyBorder="1" applyProtection="1">
      <alignment vertical="center"/>
    </xf>
    <xf numFmtId="0" fontId="12" fillId="2" borderId="25" xfId="0" applyFont="1" applyFill="1" applyBorder="1" applyProtection="1">
      <alignment vertical="center"/>
    </xf>
    <xf numFmtId="0" fontId="12" fillId="2" borderId="0" xfId="0" applyFont="1" applyFill="1" applyBorder="1" applyProtection="1">
      <alignment vertical="center"/>
    </xf>
    <xf numFmtId="0" fontId="12" fillId="2" borderId="26" xfId="0" applyFont="1" applyFill="1" applyBorder="1" applyProtection="1">
      <alignment vertical="center"/>
    </xf>
    <xf numFmtId="0" fontId="12" fillId="2" borderId="27" xfId="0" applyFont="1" applyFill="1" applyBorder="1" applyProtection="1">
      <alignment vertical="center"/>
    </xf>
    <xf numFmtId="38" fontId="8" fillId="2" borderId="11" xfId="2" applyFont="1" applyFill="1" applyBorder="1" applyProtection="1">
      <alignment vertical="center"/>
    </xf>
    <xf numFmtId="0" fontId="8" fillId="2" borderId="11" xfId="0" applyFont="1" applyFill="1" applyBorder="1" applyAlignment="1" applyProtection="1">
      <alignment horizontal="center" vertical="center"/>
    </xf>
    <xf numFmtId="38" fontId="8" fillId="2" borderId="11" xfId="2" applyFont="1" applyFill="1" applyBorder="1" applyAlignment="1" applyProtection="1">
      <alignment horizontal="center" vertical="center"/>
    </xf>
    <xf numFmtId="3" fontId="8" fillId="2" borderId="1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vertical="center"/>
    </xf>
    <xf numFmtId="0" fontId="3" fillId="2" borderId="32" xfId="0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horizontal="distributed" vertical="center" indent="1"/>
    </xf>
    <xf numFmtId="0" fontId="5" fillId="0" borderId="31" xfId="0" applyFont="1" applyFill="1" applyBorder="1" applyAlignment="1" applyProtection="1">
      <alignment horizontal="left" vertical="center" indent="1"/>
      <protection locked="0"/>
    </xf>
    <xf numFmtId="176" fontId="3" fillId="2" borderId="44" xfId="0" applyNumberFormat="1" applyFont="1" applyFill="1" applyBorder="1" applyAlignment="1" applyProtection="1">
      <alignment horizontal="center" vertical="center"/>
    </xf>
    <xf numFmtId="176" fontId="3" fillId="2" borderId="31" xfId="0" applyNumberFormat="1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vertical="center" wrapText="1"/>
    </xf>
    <xf numFmtId="0" fontId="3" fillId="2" borderId="32" xfId="0" applyFont="1" applyFill="1" applyBorder="1" applyAlignment="1" applyProtection="1">
      <alignment vertical="center" wrapText="1"/>
    </xf>
    <xf numFmtId="176" fontId="5" fillId="0" borderId="30" xfId="0" applyNumberFormat="1" applyFont="1" applyFill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  <protection locked="0"/>
    </xf>
    <xf numFmtId="190" fontId="5" fillId="0" borderId="31" xfId="1" applyNumberFormat="1" applyFont="1" applyFill="1" applyBorder="1" applyAlignment="1" applyProtection="1">
      <alignment horizontal="left" vertical="center" indent="1"/>
      <protection locked="0"/>
    </xf>
    <xf numFmtId="186" fontId="5" fillId="2" borderId="31" xfId="2" applyNumberFormat="1" applyFont="1" applyFill="1" applyBorder="1" applyAlignment="1" applyProtection="1">
      <alignment horizontal="left" vertical="center" inden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vertical="center"/>
    </xf>
    <xf numFmtId="0" fontId="3" fillId="2" borderId="61" xfId="0" applyFont="1" applyFill="1" applyBorder="1" applyAlignment="1" applyProtection="1">
      <alignment vertical="center"/>
    </xf>
    <xf numFmtId="0" fontId="5" fillId="2" borderId="30" xfId="0" applyFont="1" applyFill="1" applyBorder="1" applyAlignment="1" applyProtection="1">
      <alignment horizontal="distributed" vertical="center" indent="1" shrinkToFit="1"/>
    </xf>
    <xf numFmtId="0" fontId="5" fillId="2" borderId="11" xfId="0" applyFont="1" applyFill="1" applyBorder="1" applyAlignment="1" applyProtection="1">
      <alignment horizontal="distributed" vertical="center" indent="1" shrinkToFit="1"/>
    </xf>
    <xf numFmtId="0" fontId="5" fillId="2" borderId="5" xfId="0" applyFont="1" applyFill="1" applyBorder="1" applyAlignment="1" applyProtection="1">
      <alignment horizontal="distributed" vertical="center" indent="1" shrinkToFit="1"/>
    </xf>
    <xf numFmtId="0" fontId="5" fillId="2" borderId="3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31" xfId="0" applyFont="1" applyFill="1" applyBorder="1" applyAlignment="1" applyProtection="1">
      <alignment horizontal="center" vertical="center" shrinkToFit="1"/>
    </xf>
    <xf numFmtId="176" fontId="3" fillId="2" borderId="48" xfId="0" applyNumberFormat="1" applyFont="1" applyFill="1" applyBorder="1" applyAlignment="1" applyProtection="1">
      <alignment horizontal="center" vertical="center"/>
    </xf>
    <xf numFmtId="176" fontId="3" fillId="2" borderId="49" xfId="0" applyNumberFormat="1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176" fontId="3" fillId="2" borderId="44" xfId="0" applyNumberFormat="1" applyFont="1" applyFill="1" applyBorder="1" applyAlignment="1" applyProtection="1">
      <alignment horizontal="center" vertical="center" wrapText="1"/>
    </xf>
    <xf numFmtId="176" fontId="3" fillId="2" borderId="31" xfId="0" applyNumberFormat="1" applyFont="1" applyFill="1" applyBorder="1" applyAlignment="1" applyProtection="1">
      <alignment horizontal="center" vertical="center" wrapText="1"/>
    </xf>
    <xf numFmtId="176" fontId="4" fillId="2" borderId="44" xfId="0" applyNumberFormat="1" applyFont="1" applyFill="1" applyBorder="1" applyAlignment="1" applyProtection="1">
      <alignment horizontal="center" vertical="center" wrapText="1"/>
    </xf>
    <xf numFmtId="176" fontId="4" fillId="2" borderId="31" xfId="0" applyNumberFormat="1" applyFont="1" applyFill="1" applyBorder="1" applyAlignment="1" applyProtection="1">
      <alignment horizontal="center" vertical="center" wrapTex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39" xfId="0" applyFont="1" applyFill="1" applyBorder="1" applyAlignment="1" applyProtection="1">
      <alignment horizontal="center" vertical="center" shrinkToFit="1"/>
    </xf>
    <xf numFmtId="0" fontId="5" fillId="2" borderId="50" xfId="0" applyFont="1" applyFill="1" applyBorder="1" applyAlignment="1" applyProtection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42" xfId="0" applyFont="1" applyFill="1" applyBorder="1" applyAlignment="1" applyProtection="1">
      <alignment horizontal="center" vertical="center" shrinkToFit="1"/>
    </xf>
    <xf numFmtId="0" fontId="5" fillId="2" borderId="65" xfId="0" applyFont="1" applyFill="1" applyBorder="1" applyAlignment="1" applyProtection="1">
      <alignment horizontal="center" vertical="center" shrinkToFit="1"/>
    </xf>
    <xf numFmtId="176" fontId="5" fillId="2" borderId="17" xfId="0" applyNumberFormat="1" applyFont="1" applyFill="1" applyBorder="1" applyAlignment="1" applyProtection="1">
      <alignment horizontal="center" vertical="center"/>
    </xf>
    <xf numFmtId="176" fontId="5" fillId="2" borderId="39" xfId="0" applyNumberFormat="1" applyFont="1" applyFill="1" applyBorder="1" applyAlignment="1" applyProtection="1">
      <alignment horizontal="center" vertical="center"/>
    </xf>
    <xf numFmtId="176" fontId="5" fillId="2" borderId="50" xfId="0" applyNumberFormat="1" applyFont="1" applyFill="1" applyBorder="1" applyAlignment="1" applyProtection="1">
      <alignment horizontal="center" vertical="center"/>
    </xf>
    <xf numFmtId="176" fontId="5" fillId="2" borderId="16" xfId="0" applyNumberFormat="1" applyFont="1" applyFill="1" applyBorder="1" applyAlignment="1" applyProtection="1">
      <alignment horizontal="center" vertical="center"/>
    </xf>
    <xf numFmtId="176" fontId="5" fillId="2" borderId="42" xfId="0" applyNumberFormat="1" applyFont="1" applyFill="1" applyBorder="1" applyAlignment="1" applyProtection="1">
      <alignment horizontal="center" vertical="center"/>
    </xf>
    <xf numFmtId="176" fontId="5" fillId="2" borderId="65" xfId="0" applyNumberFormat="1" applyFont="1" applyFill="1" applyBorder="1" applyAlignment="1" applyProtection="1">
      <alignment horizontal="center" vertical="center"/>
    </xf>
    <xf numFmtId="176" fontId="5" fillId="2" borderId="49" xfId="0" applyNumberFormat="1" applyFont="1" applyFill="1" applyBorder="1" applyAlignment="1" applyProtection="1">
      <alignment horizontal="center" vertical="center"/>
    </xf>
    <xf numFmtId="176" fontId="5" fillId="2" borderId="31" xfId="0" applyNumberFormat="1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/>
    </xf>
    <xf numFmtId="0" fontId="5" fillId="2" borderId="66" xfId="0" applyFont="1" applyFill="1" applyBorder="1" applyAlignment="1" applyProtection="1">
      <alignment horizontal="center" vertical="center"/>
    </xf>
    <xf numFmtId="176" fontId="5" fillId="2" borderId="32" xfId="0" applyNumberFormat="1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distributed" vertical="center" indent="1" shrinkToFit="1"/>
    </xf>
    <xf numFmtId="193" fontId="5" fillId="0" borderId="30" xfId="0" applyNumberFormat="1" applyFont="1" applyFill="1" applyBorder="1" applyAlignment="1" applyProtection="1">
      <alignment horizontal="right" vertical="center"/>
    </xf>
    <xf numFmtId="193" fontId="5" fillId="0" borderId="11" xfId="0" applyNumberFormat="1" applyFont="1" applyFill="1" applyBorder="1" applyAlignment="1" applyProtection="1">
      <alignment horizontal="right" vertical="center"/>
    </xf>
    <xf numFmtId="193" fontId="5" fillId="0" borderId="5" xfId="0" applyNumberFormat="1" applyFont="1" applyFill="1" applyBorder="1" applyAlignment="1" applyProtection="1">
      <alignment horizontal="right" vertical="center"/>
    </xf>
    <xf numFmtId="38" fontId="5" fillId="0" borderId="31" xfId="2" applyFont="1" applyFill="1" applyBorder="1" applyAlignment="1" applyProtection="1">
      <alignment horizontal="right" vertical="center" shrinkToFit="1"/>
      <protection locked="0"/>
    </xf>
    <xf numFmtId="38" fontId="5" fillId="2" borderId="31" xfId="2" applyNumberFormat="1" applyFont="1" applyFill="1" applyBorder="1" applyAlignment="1" applyProtection="1">
      <alignment horizontal="right" vertical="center" shrinkToFit="1"/>
    </xf>
    <xf numFmtId="38" fontId="5" fillId="2" borderId="32" xfId="2" applyNumberFormat="1" applyFont="1" applyFill="1" applyBorder="1" applyAlignment="1" applyProtection="1">
      <alignment horizontal="right" vertical="center" shrinkToFit="1"/>
    </xf>
    <xf numFmtId="0" fontId="3" fillId="2" borderId="44" xfId="0" applyFont="1" applyFill="1" applyBorder="1" applyAlignment="1" applyProtection="1">
      <alignment horizontal="center" vertical="center" textRotation="255" shrinkToFit="1"/>
    </xf>
    <xf numFmtId="0" fontId="3" fillId="2" borderId="31" xfId="0" applyFont="1" applyFill="1" applyBorder="1" applyAlignment="1" applyProtection="1">
      <alignment horizontal="center" vertical="center" textRotation="255" shrinkToFit="1"/>
    </xf>
    <xf numFmtId="0" fontId="3" fillId="2" borderId="51" xfId="0" applyFont="1" applyFill="1" applyBorder="1" applyAlignment="1" applyProtection="1">
      <alignment horizontal="center" vertical="center" textRotation="255" shrinkToFit="1"/>
    </xf>
    <xf numFmtId="0" fontId="3" fillId="2" borderId="52" xfId="0" applyFont="1" applyFill="1" applyBorder="1" applyAlignment="1" applyProtection="1">
      <alignment horizontal="center" vertical="center" textRotation="255" shrinkToFit="1"/>
    </xf>
    <xf numFmtId="193" fontId="5" fillId="0" borderId="30" xfId="0" applyNumberFormat="1" applyFont="1" applyFill="1" applyBorder="1" applyAlignment="1" applyProtection="1">
      <alignment horizontal="right" vertical="center"/>
      <protection locked="0"/>
    </xf>
    <xf numFmtId="193" fontId="5" fillId="0" borderId="11" xfId="0" applyNumberFormat="1" applyFont="1" applyFill="1" applyBorder="1" applyAlignment="1" applyProtection="1">
      <alignment horizontal="right" vertical="center"/>
      <protection locked="0"/>
    </xf>
    <xf numFmtId="19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2" borderId="62" xfId="0" applyFont="1" applyFill="1" applyBorder="1" applyAlignment="1" applyProtection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67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52" xfId="0" applyFont="1" applyFill="1" applyBorder="1" applyAlignment="1" applyProtection="1">
      <alignment horizontal="distributed" vertical="center" indent="1"/>
    </xf>
    <xf numFmtId="38" fontId="5" fillId="2" borderId="30" xfId="2" applyNumberFormat="1" applyFont="1" applyFill="1" applyBorder="1" applyAlignment="1" applyProtection="1">
      <alignment horizontal="right" vertical="center" shrinkToFit="1"/>
    </xf>
    <xf numFmtId="38" fontId="5" fillId="2" borderId="11" xfId="2" applyNumberFormat="1" applyFont="1" applyFill="1" applyBorder="1" applyAlignment="1" applyProtection="1">
      <alignment horizontal="right" vertical="center" shrinkToFit="1"/>
    </xf>
    <xf numFmtId="38" fontId="5" fillId="2" borderId="45" xfId="2" applyNumberFormat="1" applyFont="1" applyFill="1" applyBorder="1" applyAlignment="1" applyProtection="1">
      <alignment horizontal="right" vertical="center" shrinkToFit="1"/>
    </xf>
    <xf numFmtId="176" fontId="3" fillId="2" borderId="51" xfId="0" applyNumberFormat="1" applyFont="1" applyFill="1" applyBorder="1" applyAlignment="1" applyProtection="1">
      <alignment horizontal="center" vertical="center" wrapText="1"/>
    </xf>
    <xf numFmtId="176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vertical="center" wrapText="1"/>
    </xf>
    <xf numFmtId="0" fontId="3" fillId="2" borderId="61" xfId="0" applyFont="1" applyFill="1" applyBorder="1" applyAlignment="1" applyProtection="1">
      <alignment vertical="center" wrapText="1"/>
    </xf>
    <xf numFmtId="193" fontId="5" fillId="0" borderId="35" xfId="0" applyNumberFormat="1" applyFont="1" applyFill="1" applyBorder="1" applyAlignment="1" applyProtection="1">
      <alignment horizontal="right" vertical="center"/>
      <protection locked="0"/>
    </xf>
    <xf numFmtId="193" fontId="5" fillId="0" borderId="12" xfId="0" applyNumberFormat="1" applyFont="1" applyFill="1" applyBorder="1" applyAlignment="1" applyProtection="1">
      <alignment horizontal="right" vertical="center"/>
      <protection locked="0"/>
    </xf>
    <xf numFmtId="193" fontId="5" fillId="0" borderId="34" xfId="0" applyNumberFormat="1" applyFont="1" applyFill="1" applyBorder="1" applyAlignment="1" applyProtection="1">
      <alignment horizontal="right" vertical="center"/>
      <protection locked="0"/>
    </xf>
    <xf numFmtId="0" fontId="3" fillId="2" borderId="62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63" xfId="0" applyFont="1" applyFill="1" applyBorder="1" applyAlignment="1" applyProtection="1">
      <alignment vertical="center" wrapText="1"/>
    </xf>
    <xf numFmtId="0" fontId="3" fillId="2" borderId="64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vertical="center" wrapText="1"/>
    </xf>
    <xf numFmtId="0" fontId="3" fillId="2" borderId="42" xfId="0" applyFont="1" applyFill="1" applyBorder="1" applyAlignment="1" applyProtection="1">
      <alignment vertical="center" wrapText="1"/>
    </xf>
    <xf numFmtId="0" fontId="3" fillId="2" borderId="43" xfId="0" applyFont="1" applyFill="1" applyBorder="1" applyAlignment="1" applyProtection="1">
      <alignment vertical="center" wrapText="1"/>
    </xf>
    <xf numFmtId="0" fontId="5" fillId="2" borderId="48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5" fillId="2" borderId="39" xfId="0" applyFont="1" applyFill="1" applyBorder="1" applyAlignment="1" applyProtection="1">
      <alignment horizontal="center" vertical="center" wrapText="1" shrinkToFit="1"/>
    </xf>
    <xf numFmtId="0" fontId="5" fillId="2" borderId="5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5" fillId="2" borderId="42" xfId="0" applyFont="1" applyFill="1" applyBorder="1" applyAlignment="1" applyProtection="1">
      <alignment horizontal="center" vertical="center" wrapText="1" shrinkToFit="1"/>
    </xf>
    <xf numFmtId="0" fontId="5" fillId="2" borderId="65" xfId="0" applyFont="1" applyFill="1" applyBorder="1" applyAlignment="1" applyProtection="1">
      <alignment horizontal="center" vertical="center" wrapText="1" shrinkToFit="1"/>
    </xf>
    <xf numFmtId="0" fontId="5" fillId="2" borderId="40" xfId="0" applyFont="1" applyFill="1" applyBorder="1" applyAlignment="1" applyProtection="1">
      <alignment horizontal="center" vertical="center" shrinkToFit="1"/>
    </xf>
    <xf numFmtId="0" fontId="5" fillId="2" borderId="43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176" fontId="3" fillId="2" borderId="51" xfId="0" applyNumberFormat="1" applyFont="1" applyFill="1" applyBorder="1" applyAlignment="1" applyProtection="1">
      <alignment horizontal="center" vertical="center"/>
    </xf>
    <xf numFmtId="176" fontId="3" fillId="2" borderId="52" xfId="0" applyNumberFormat="1" applyFont="1" applyFill="1" applyBorder="1" applyAlignment="1" applyProtection="1">
      <alignment horizontal="center" vertical="center"/>
    </xf>
    <xf numFmtId="40" fontId="5" fillId="2" borderId="30" xfId="2" applyNumberFormat="1" applyFont="1" applyFill="1" applyBorder="1" applyAlignment="1" applyProtection="1">
      <alignment horizontal="center" vertical="center"/>
    </xf>
    <xf numFmtId="40" fontId="5" fillId="2" borderId="11" xfId="2" applyNumberFormat="1" applyFont="1" applyFill="1" applyBorder="1" applyAlignment="1" applyProtection="1">
      <alignment horizontal="center" vertical="center"/>
    </xf>
    <xf numFmtId="40" fontId="5" fillId="2" borderId="5" xfId="2" applyNumberFormat="1" applyFont="1" applyFill="1" applyBorder="1" applyAlignment="1" applyProtection="1">
      <alignment horizontal="center" vertical="center"/>
    </xf>
    <xf numFmtId="196" fontId="5" fillId="2" borderId="30" xfId="2" applyNumberFormat="1" applyFont="1" applyFill="1" applyBorder="1" applyAlignment="1" applyProtection="1">
      <alignment horizontal="center" vertical="center"/>
    </xf>
    <xf numFmtId="196" fontId="5" fillId="2" borderId="11" xfId="2" applyNumberFormat="1" applyFont="1" applyFill="1" applyBorder="1" applyAlignment="1" applyProtection="1">
      <alignment horizontal="center" vertical="center"/>
    </xf>
    <xf numFmtId="196" fontId="5" fillId="2" borderId="45" xfId="2" applyNumberFormat="1" applyFont="1" applyFill="1" applyBorder="1" applyAlignment="1" applyProtection="1">
      <alignment horizontal="center" vertical="center"/>
    </xf>
    <xf numFmtId="38" fontId="5" fillId="2" borderId="0" xfId="2" applyFont="1" applyFill="1" applyBorder="1" applyAlignment="1" applyProtection="1">
      <alignment horizontal="right" vertical="center" indent="4" shrinkToFit="1"/>
    </xf>
    <xf numFmtId="0" fontId="8" fillId="4" borderId="33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  <xf numFmtId="0" fontId="8" fillId="4" borderId="34" xfId="0" applyFont="1" applyFill="1" applyBorder="1" applyAlignment="1" applyProtection="1">
      <alignment horizontal="center" vertical="center" shrinkToFit="1"/>
    </xf>
    <xf numFmtId="38" fontId="8" fillId="4" borderId="52" xfId="2" applyFont="1" applyFill="1" applyBorder="1" applyAlignment="1" applyProtection="1">
      <alignment horizontal="right" vertical="center"/>
    </xf>
    <xf numFmtId="38" fontId="8" fillId="4" borderId="61" xfId="2" applyFont="1" applyFill="1" applyBorder="1" applyAlignment="1" applyProtection="1">
      <alignment horizontal="right" vertical="center"/>
    </xf>
    <xf numFmtId="0" fontId="5" fillId="2" borderId="44" xfId="0" applyFont="1" applyFill="1" applyBorder="1" applyAlignment="1" applyProtection="1">
      <alignment horizontal="distributed" vertical="center" indent="2"/>
    </xf>
    <xf numFmtId="0" fontId="5" fillId="2" borderId="31" xfId="0" applyFont="1" applyFill="1" applyBorder="1" applyAlignment="1" applyProtection="1">
      <alignment horizontal="distributed" vertical="center" indent="2"/>
    </xf>
    <xf numFmtId="38" fontId="10" fillId="2" borderId="56" xfId="2" applyFont="1" applyFill="1" applyBorder="1" applyAlignment="1" applyProtection="1">
      <alignment horizontal="center" vertical="center" shrinkToFit="1"/>
    </xf>
    <xf numFmtId="38" fontId="10" fillId="2" borderId="57" xfId="2" applyFont="1" applyFill="1" applyBorder="1" applyAlignment="1" applyProtection="1">
      <alignment horizontal="center" vertical="center" shrinkToFit="1"/>
    </xf>
    <xf numFmtId="38" fontId="10" fillId="2" borderId="58" xfId="2" applyFont="1" applyFill="1" applyBorder="1" applyAlignment="1" applyProtection="1">
      <alignment horizontal="center" vertical="center" shrinkToFit="1"/>
    </xf>
    <xf numFmtId="40" fontId="5" fillId="2" borderId="59" xfId="2" applyNumberFormat="1" applyFont="1" applyFill="1" applyBorder="1" applyAlignment="1" applyProtection="1">
      <alignment horizontal="center" vertical="center" shrinkToFit="1"/>
    </xf>
    <xf numFmtId="40" fontId="5" fillId="2" borderId="57" xfId="2" applyNumberFormat="1" applyFont="1" applyFill="1" applyBorder="1" applyAlignment="1" applyProtection="1">
      <alignment horizontal="center" vertical="center" shrinkToFit="1"/>
    </xf>
    <xf numFmtId="40" fontId="5" fillId="2" borderId="60" xfId="2" applyNumberFormat="1" applyFont="1" applyFill="1" applyBorder="1" applyAlignment="1" applyProtection="1">
      <alignment horizontal="center" vertical="center" shrinkToFit="1"/>
    </xf>
    <xf numFmtId="0" fontId="5" fillId="2" borderId="37" xfId="0" applyFont="1" applyFill="1" applyBorder="1" applyAlignment="1" applyProtection="1">
      <alignment horizontal="distributed" vertical="center" indent="2"/>
    </xf>
    <xf numFmtId="0" fontId="5" fillId="2" borderId="11" xfId="0" applyFont="1" applyFill="1" applyBorder="1" applyAlignment="1" applyProtection="1">
      <alignment horizontal="distributed" vertical="center" indent="2"/>
    </xf>
    <xf numFmtId="0" fontId="5" fillId="2" borderId="5" xfId="0" applyFont="1" applyFill="1" applyBorder="1" applyAlignment="1" applyProtection="1">
      <alignment horizontal="distributed" vertical="center" indent="2"/>
    </xf>
    <xf numFmtId="189" fontId="8" fillId="4" borderId="49" xfId="2" applyNumberFormat="1" applyFont="1" applyFill="1" applyBorder="1" applyAlignment="1" applyProtection="1">
      <alignment horizontal="right" vertical="center" indent="1"/>
    </xf>
    <xf numFmtId="0" fontId="8" fillId="2" borderId="17" xfId="0" applyFont="1" applyFill="1" applyBorder="1" applyAlignment="1" applyProtection="1">
      <alignment horizontal="distributed" vertical="center" indent="2"/>
    </xf>
    <xf numFmtId="0" fontId="8" fillId="2" borderId="39" xfId="0" applyFont="1" applyFill="1" applyBorder="1" applyAlignment="1" applyProtection="1">
      <alignment horizontal="distributed" vertical="center" indent="2"/>
    </xf>
    <xf numFmtId="0" fontId="8" fillId="2" borderId="50" xfId="0" applyFont="1" applyFill="1" applyBorder="1" applyAlignment="1" applyProtection="1">
      <alignment horizontal="distributed" vertical="center" indent="2"/>
    </xf>
    <xf numFmtId="0" fontId="8" fillId="2" borderId="13" xfId="0" applyFont="1" applyFill="1" applyBorder="1" applyAlignment="1" applyProtection="1">
      <alignment horizontal="distributed" vertical="center" indent="2"/>
    </xf>
    <xf numFmtId="0" fontId="8" fillId="2" borderId="14" xfId="0" applyFont="1" applyFill="1" applyBorder="1" applyAlignment="1" applyProtection="1">
      <alignment horizontal="distributed" vertical="center" indent="2"/>
    </xf>
    <xf numFmtId="0" fontId="8" fillId="2" borderId="15" xfId="0" applyFont="1" applyFill="1" applyBorder="1" applyAlignment="1" applyProtection="1">
      <alignment horizontal="distributed" vertical="center" indent="2"/>
    </xf>
    <xf numFmtId="0" fontId="8" fillId="5" borderId="17" xfId="0" applyFont="1" applyFill="1" applyBorder="1" applyAlignment="1" applyProtection="1">
      <alignment horizontal="center" vertical="center"/>
    </xf>
    <xf numFmtId="0" fontId="8" fillId="5" borderId="39" xfId="0" applyFont="1" applyFill="1" applyBorder="1" applyAlignment="1" applyProtection="1">
      <alignment horizontal="center" vertical="center"/>
    </xf>
    <xf numFmtId="0" fontId="8" fillId="5" borderId="40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 vertical="center"/>
    </xf>
    <xf numFmtId="0" fontId="8" fillId="5" borderId="14" xfId="0" applyFont="1" applyFill="1" applyBorder="1" applyAlignment="1" applyProtection="1">
      <alignment horizontal="center" vertical="center"/>
    </xf>
    <xf numFmtId="0" fontId="8" fillId="5" borderId="47" xfId="0" applyFont="1" applyFill="1" applyBorder="1" applyAlignment="1" applyProtection="1">
      <alignment horizontal="center" vertical="center"/>
    </xf>
    <xf numFmtId="0" fontId="8" fillId="3" borderId="51" xfId="0" applyFont="1" applyFill="1" applyBorder="1" applyAlignment="1" applyProtection="1">
      <alignment horizontal="distributed" vertical="center" indent="2"/>
    </xf>
    <xf numFmtId="0" fontId="8" fillId="3" borderId="52" xfId="0" applyFont="1" applyFill="1" applyBorder="1" applyAlignment="1" applyProtection="1">
      <alignment horizontal="distributed" vertical="center" indent="2"/>
    </xf>
    <xf numFmtId="189" fontId="8" fillId="3" borderId="52" xfId="2" applyNumberFormat="1" applyFont="1" applyFill="1" applyBorder="1" applyAlignment="1" applyProtection="1">
      <alignment horizontal="right" vertical="center" indent="1"/>
    </xf>
    <xf numFmtId="38" fontId="10" fillId="2" borderId="38" xfId="2" applyFont="1" applyFill="1" applyBorder="1" applyAlignment="1" applyProtection="1">
      <alignment horizontal="center" vertical="center" shrinkToFit="1"/>
    </xf>
    <xf numFmtId="38" fontId="10" fillId="2" borderId="39" xfId="2" applyFont="1" applyFill="1" applyBorder="1" applyAlignment="1" applyProtection="1">
      <alignment horizontal="center" vertical="center" shrinkToFit="1"/>
    </xf>
    <xf numFmtId="38" fontId="10" fillId="2" borderId="50" xfId="2" applyFont="1" applyFill="1" applyBorder="1" applyAlignment="1" applyProtection="1">
      <alignment horizontal="center" vertical="center" shrinkToFit="1"/>
    </xf>
    <xf numFmtId="38" fontId="5" fillId="2" borderId="53" xfId="2" applyFont="1" applyFill="1" applyBorder="1" applyAlignment="1" applyProtection="1">
      <alignment horizontal="center" vertical="center" shrinkToFit="1"/>
    </xf>
    <xf numFmtId="38" fontId="5" fillId="2" borderId="54" xfId="2" applyFont="1" applyFill="1" applyBorder="1" applyAlignment="1" applyProtection="1">
      <alignment horizontal="center" vertical="center" shrinkToFit="1"/>
    </xf>
    <xf numFmtId="38" fontId="5" fillId="2" borderId="55" xfId="2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vertical="center" wrapText="1"/>
    </xf>
    <xf numFmtId="0" fontId="3" fillId="2" borderId="39" xfId="0" applyFont="1" applyFill="1" applyBorder="1" applyAlignment="1" applyProtection="1">
      <alignment vertical="center" wrapText="1"/>
    </xf>
    <xf numFmtId="0" fontId="3" fillId="2" borderId="40" xfId="0" applyFont="1" applyFill="1" applyBorder="1" applyAlignment="1" applyProtection="1">
      <alignment vertical="center" wrapText="1"/>
    </xf>
    <xf numFmtId="0" fontId="3" fillId="2" borderId="18" xfId="0" applyFont="1" applyFill="1" applyBorder="1" applyAlignment="1" applyProtection="1">
      <alignment vertical="center" wrapText="1"/>
    </xf>
    <xf numFmtId="0" fontId="3" fillId="2" borderId="41" xfId="0" applyFont="1" applyFill="1" applyBorder="1" applyAlignment="1" applyProtection="1">
      <alignment vertical="center" wrapText="1"/>
    </xf>
    <xf numFmtId="38" fontId="10" fillId="3" borderId="46" xfId="2" applyFont="1" applyFill="1" applyBorder="1" applyAlignment="1" applyProtection="1">
      <alignment horizontal="center" vertical="center" shrinkToFit="1"/>
    </xf>
    <xf numFmtId="38" fontId="10" fillId="3" borderId="14" xfId="2" applyFont="1" applyFill="1" applyBorder="1" applyAlignment="1" applyProtection="1">
      <alignment horizontal="center" vertical="center" shrinkToFit="1"/>
    </xf>
    <xf numFmtId="38" fontId="10" fillId="3" borderId="15" xfId="2" applyFont="1" applyFill="1" applyBorder="1" applyAlignment="1" applyProtection="1">
      <alignment horizontal="center" vertical="center" shrinkToFit="1"/>
    </xf>
    <xf numFmtId="38" fontId="8" fillId="3" borderId="13" xfId="2" applyNumberFormat="1" applyFont="1" applyFill="1" applyBorder="1" applyAlignment="1" applyProtection="1">
      <alignment horizontal="center" vertical="center" shrinkToFit="1"/>
    </xf>
    <xf numFmtId="38" fontId="8" fillId="3" borderId="14" xfId="2" applyNumberFormat="1" applyFont="1" applyFill="1" applyBorder="1" applyAlignment="1" applyProtection="1">
      <alignment horizontal="center" vertical="center" shrinkToFit="1"/>
    </xf>
    <xf numFmtId="38" fontId="8" fillId="3" borderId="47" xfId="2" applyNumberFormat="1" applyFont="1" applyFill="1" applyBorder="1" applyAlignment="1" applyProtection="1">
      <alignment horizontal="center" vertical="center" shrinkToFit="1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194" fontId="5" fillId="2" borderId="35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38" fontId="5" fillId="2" borderId="18" xfId="2" applyFont="1" applyFill="1" applyBorder="1" applyAlignment="1" applyProtection="1">
      <alignment horizontal="right" vertical="center" indent="4" shrinkToFit="1"/>
    </xf>
    <xf numFmtId="38" fontId="5" fillId="2" borderId="1" xfId="2" applyFont="1" applyFill="1" applyBorder="1" applyAlignment="1" applyProtection="1">
      <alignment horizontal="right" vertical="center" indent="4" shrinkToFit="1"/>
    </xf>
    <xf numFmtId="0" fontId="8" fillId="4" borderId="48" xfId="0" applyFont="1" applyFill="1" applyBorder="1" applyAlignment="1" applyProtection="1">
      <alignment horizontal="distributed" vertical="center" indent="2"/>
    </xf>
    <xf numFmtId="0" fontId="8" fillId="4" borderId="49" xfId="0" applyFont="1" applyFill="1" applyBorder="1" applyAlignment="1" applyProtection="1">
      <alignment horizontal="distributed" vertical="center" indent="2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57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57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38" fontId="3" fillId="0" borderId="35" xfId="2" applyFont="1" applyFill="1" applyBorder="1" applyAlignment="1" applyProtection="1">
      <alignment horizontal="right" vertical="center" shrinkToFit="1"/>
      <protection locked="0"/>
    </xf>
    <xf numFmtId="38" fontId="3" fillId="0" borderId="12" xfId="2" applyFont="1" applyFill="1" applyBorder="1" applyAlignment="1" applyProtection="1">
      <alignment horizontal="right" vertical="center" shrinkToFit="1"/>
      <protection locked="0"/>
    </xf>
    <xf numFmtId="38" fontId="3" fillId="0" borderId="34" xfId="2" applyFont="1" applyFill="1" applyBorder="1" applyAlignment="1" applyProtection="1">
      <alignment horizontal="right" vertical="center" shrinkToFit="1"/>
      <protection locked="0"/>
    </xf>
    <xf numFmtId="38" fontId="3" fillId="2" borderId="35" xfId="2" applyFont="1" applyFill="1" applyBorder="1" applyAlignment="1" applyProtection="1">
      <alignment horizontal="right" vertical="center" shrinkToFit="1"/>
    </xf>
    <xf numFmtId="38" fontId="3" fillId="2" borderId="12" xfId="2" applyFont="1" applyFill="1" applyBorder="1" applyAlignment="1" applyProtection="1">
      <alignment horizontal="right" vertical="center" shrinkToFit="1"/>
    </xf>
    <xf numFmtId="38" fontId="3" fillId="2" borderId="36" xfId="2" applyFont="1" applyFill="1" applyBorder="1" applyAlignment="1" applyProtection="1">
      <alignment horizontal="right" vertical="center" shrinkToFit="1"/>
    </xf>
    <xf numFmtId="0" fontId="3" fillId="2" borderId="37" xfId="0" applyFont="1" applyFill="1" applyBorder="1" applyAlignment="1" applyProtection="1">
      <alignment horizontal="center" vertical="center"/>
    </xf>
    <xf numFmtId="38" fontId="8" fillId="2" borderId="9" xfId="2" applyFont="1" applyFill="1" applyBorder="1" applyProtection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CW98"/>
  <sheetViews>
    <sheetView tabSelected="1" zoomScale="110" zoomScaleNormal="110" zoomScaleSheetLayoutView="100" workbookViewId="0">
      <selection activeCell="CU43" sqref="CU43"/>
    </sheetView>
  </sheetViews>
  <sheetFormatPr defaultColWidth="3.375" defaultRowHeight="22.5" customHeight="1" x14ac:dyDescent="0.15"/>
  <cols>
    <col min="1" max="1" width="0.75" style="1" customWidth="1"/>
    <col min="2" max="79" width="1.25" style="1" customWidth="1"/>
    <col min="80" max="96" width="3.125" style="1" customWidth="1"/>
    <col min="97" max="97" width="3.375" style="1" customWidth="1"/>
    <col min="98" max="98" width="3.375" style="19" customWidth="1"/>
    <col min="99" max="99" width="23.75" style="1" customWidth="1"/>
    <col min="100" max="100" width="13.75" style="1" customWidth="1"/>
    <col min="101" max="101" width="3.75" style="1" customWidth="1"/>
    <col min="102" max="16384" width="3.375" style="1"/>
  </cols>
  <sheetData>
    <row r="1" spans="2:96" ht="20.100000000000001" customHeight="1" thickBot="1" x14ac:dyDescent="0.2">
      <c r="B1" s="63" t="s">
        <v>122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B1" s="32" t="s">
        <v>93</v>
      </c>
    </row>
    <row r="2" spans="2:96" ht="20.100000000000001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2"/>
      <c r="CB2" s="64" t="s">
        <v>94</v>
      </c>
      <c r="CC2" s="65"/>
      <c r="CD2" s="65"/>
      <c r="CE2" s="65"/>
      <c r="CF2" s="65"/>
      <c r="CG2" s="65" t="s">
        <v>95</v>
      </c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6"/>
    </row>
    <row r="3" spans="2:96" ht="20.100000000000001" customHeight="1" x14ac:dyDescent="0.15">
      <c r="B3" s="1" t="s">
        <v>89</v>
      </c>
      <c r="CA3" s="2"/>
      <c r="CB3" s="67" t="s">
        <v>96</v>
      </c>
      <c r="CC3" s="68"/>
      <c r="CD3" s="68"/>
      <c r="CE3" s="68"/>
      <c r="CF3" s="68"/>
      <c r="CG3" s="69" t="s">
        <v>97</v>
      </c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70"/>
    </row>
    <row r="4" spans="2:96" ht="20.100000000000001" customHeight="1" x14ac:dyDescent="0.15">
      <c r="B4" s="71" t="s">
        <v>57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3"/>
      <c r="CB4" s="73" t="s">
        <v>98</v>
      </c>
      <c r="CC4" s="74"/>
      <c r="CD4" s="74"/>
      <c r="CE4" s="74"/>
      <c r="CF4" s="74"/>
      <c r="CG4" s="75" t="s">
        <v>130</v>
      </c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6"/>
    </row>
    <row r="5" spans="2:96" ht="20.100000000000001" customHeight="1" x14ac:dyDescent="0.15">
      <c r="B5" s="71" t="s">
        <v>59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2"/>
      <c r="CB5" s="73"/>
      <c r="CC5" s="74"/>
      <c r="CD5" s="74"/>
      <c r="CE5" s="74"/>
      <c r="CF5" s="74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6"/>
    </row>
    <row r="6" spans="2:96" ht="20.100000000000001" customHeight="1" x14ac:dyDescent="0.15">
      <c r="B6" s="71" t="s">
        <v>58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7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9" t="s">
        <v>131</v>
      </c>
      <c r="AZ6" s="79"/>
      <c r="BA6" s="79"/>
      <c r="BB6" s="79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80"/>
      <c r="CA6" s="2"/>
      <c r="CB6" s="67" t="s">
        <v>115</v>
      </c>
      <c r="CC6" s="68"/>
      <c r="CD6" s="68"/>
      <c r="CE6" s="68"/>
      <c r="CF6" s="68"/>
      <c r="CG6" s="75" t="s">
        <v>127</v>
      </c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6"/>
    </row>
    <row r="7" spans="2:96" ht="20.100000000000001" customHeight="1" x14ac:dyDescent="0.15">
      <c r="B7" s="71" t="s">
        <v>55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4"/>
      <c r="CB7" s="67"/>
      <c r="CC7" s="68"/>
      <c r="CD7" s="68"/>
      <c r="CE7" s="68"/>
      <c r="CF7" s="68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6"/>
    </row>
    <row r="8" spans="2:96" ht="20.100000000000001" customHeight="1" x14ac:dyDescent="0.15">
      <c r="B8" s="71" t="s">
        <v>132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2"/>
      <c r="CB8" s="67" t="s">
        <v>99</v>
      </c>
      <c r="CC8" s="68"/>
      <c r="CD8" s="68"/>
      <c r="CE8" s="68"/>
      <c r="CF8" s="68"/>
      <c r="CG8" s="75" t="s">
        <v>100</v>
      </c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6"/>
    </row>
    <row r="9" spans="2:96" ht="20.100000000000001" customHeight="1" x14ac:dyDescent="0.15">
      <c r="B9" s="71" t="s">
        <v>133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3"/>
      <c r="CB9" s="67"/>
      <c r="CC9" s="68"/>
      <c r="CD9" s="68"/>
      <c r="CE9" s="68"/>
      <c r="CF9" s="68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6"/>
    </row>
    <row r="10" spans="2:96" ht="20.100000000000001" customHeight="1" thickBot="1" x14ac:dyDescent="0.2">
      <c r="B10" s="71" t="s">
        <v>60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3"/>
      <c r="CB10" s="83" t="s">
        <v>101</v>
      </c>
      <c r="CC10" s="84"/>
      <c r="CD10" s="84"/>
      <c r="CE10" s="84"/>
      <c r="CF10" s="84"/>
      <c r="CG10" s="85" t="s">
        <v>102</v>
      </c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6"/>
    </row>
    <row r="11" spans="2:96" ht="20.100000000000001" customHeight="1" x14ac:dyDescent="0.15">
      <c r="B11" s="71" t="s">
        <v>56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3"/>
      <c r="CB11" s="5" t="s">
        <v>111</v>
      </c>
      <c r="CC11" s="6"/>
    </row>
    <row r="12" spans="2:96" ht="20.100000000000001" customHeight="1" x14ac:dyDescent="0.15">
      <c r="B12" s="87" t="s">
        <v>65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9"/>
      <c r="AA12" s="77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9" t="s">
        <v>131</v>
      </c>
      <c r="AZ12" s="79"/>
      <c r="BA12" s="79"/>
      <c r="BB12" s="79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80"/>
      <c r="CA12" s="3"/>
    </row>
    <row r="13" spans="2:96" ht="20.100000000000001" customHeight="1" thickBot="1" x14ac:dyDescent="0.2">
      <c r="B13" s="90" t="s">
        <v>66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2"/>
      <c r="AA13" s="77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9" t="s">
        <v>131</v>
      </c>
      <c r="AZ13" s="79"/>
      <c r="BA13" s="79"/>
      <c r="BB13" s="79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80"/>
      <c r="CA13" s="3"/>
      <c r="CB13" s="33" t="s">
        <v>103</v>
      </c>
      <c r="CC13" s="7"/>
    </row>
    <row r="14" spans="2:96" ht="20.100000000000001" customHeight="1" x14ac:dyDescent="0.15">
      <c r="B14" s="93" t="s">
        <v>54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77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9" t="s">
        <v>131</v>
      </c>
      <c r="AZ14" s="79"/>
      <c r="BA14" s="79"/>
      <c r="BB14" s="79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80"/>
      <c r="CA14" s="10"/>
      <c r="CB14" s="94" t="s">
        <v>94</v>
      </c>
      <c r="CC14" s="95"/>
      <c r="CD14" s="95"/>
      <c r="CE14" s="95"/>
      <c r="CF14" s="95"/>
      <c r="CG14" s="95"/>
      <c r="CH14" s="95"/>
      <c r="CI14" s="95"/>
      <c r="CJ14" s="95"/>
      <c r="CK14" s="96" t="s">
        <v>95</v>
      </c>
      <c r="CL14" s="97"/>
      <c r="CM14" s="97"/>
      <c r="CN14" s="97"/>
      <c r="CO14" s="97"/>
      <c r="CP14" s="97"/>
      <c r="CQ14" s="97"/>
      <c r="CR14" s="98"/>
    </row>
    <row r="15" spans="2:96" ht="20.100000000000001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  <c r="AB15" s="9"/>
      <c r="AC15" s="9"/>
      <c r="AD15" s="9"/>
      <c r="AE15" s="9"/>
      <c r="AF15" s="9"/>
      <c r="AG15" s="9"/>
      <c r="AH15" s="9"/>
      <c r="AI15" s="9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10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99" t="s">
        <v>104</v>
      </c>
      <c r="CC15" s="100"/>
      <c r="CD15" s="100"/>
      <c r="CE15" s="100"/>
      <c r="CF15" s="100"/>
      <c r="CG15" s="100"/>
      <c r="CH15" s="100"/>
      <c r="CI15" s="100"/>
      <c r="CJ15" s="100"/>
      <c r="CK15" s="75" t="s">
        <v>105</v>
      </c>
      <c r="CL15" s="75"/>
      <c r="CM15" s="75"/>
      <c r="CN15" s="75"/>
      <c r="CO15" s="75"/>
      <c r="CP15" s="75"/>
      <c r="CQ15" s="75"/>
      <c r="CR15" s="76"/>
    </row>
    <row r="16" spans="2:96" ht="20.100000000000001" customHeight="1" thickBot="1" x14ac:dyDescent="0.2">
      <c r="B16" s="1" t="s">
        <v>92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10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12"/>
      <c r="CB16" s="101" t="s">
        <v>134</v>
      </c>
      <c r="CC16" s="102"/>
      <c r="CD16" s="102"/>
      <c r="CE16" s="102"/>
      <c r="CF16" s="102"/>
      <c r="CG16" s="102"/>
      <c r="CH16" s="102"/>
      <c r="CI16" s="102"/>
      <c r="CJ16" s="102"/>
      <c r="CK16" s="75" t="s">
        <v>106</v>
      </c>
      <c r="CL16" s="75"/>
      <c r="CM16" s="75"/>
      <c r="CN16" s="75"/>
      <c r="CO16" s="75"/>
      <c r="CP16" s="75"/>
      <c r="CQ16" s="75"/>
      <c r="CR16" s="76"/>
    </row>
    <row r="17" spans="2:96" ht="20.100000000000001" customHeight="1" x14ac:dyDescent="0.15">
      <c r="B17" s="103" t="s">
        <v>74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5"/>
      <c r="AA17" s="109" t="s">
        <v>75</v>
      </c>
      <c r="AB17" s="110"/>
      <c r="AC17" s="110"/>
      <c r="AD17" s="110"/>
      <c r="AE17" s="110"/>
      <c r="AF17" s="110"/>
      <c r="AG17" s="110"/>
      <c r="AH17" s="110"/>
      <c r="AI17" s="111"/>
      <c r="AJ17" s="115" t="s">
        <v>76</v>
      </c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7" t="s">
        <v>119</v>
      </c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8"/>
      <c r="CA17" s="49"/>
      <c r="CB17" s="101"/>
      <c r="CC17" s="102"/>
      <c r="CD17" s="102"/>
      <c r="CE17" s="102"/>
      <c r="CF17" s="102"/>
      <c r="CG17" s="102"/>
      <c r="CH17" s="102"/>
      <c r="CI17" s="102"/>
      <c r="CJ17" s="102"/>
      <c r="CK17" s="75"/>
      <c r="CL17" s="75"/>
      <c r="CM17" s="75"/>
      <c r="CN17" s="75"/>
      <c r="CO17" s="75"/>
      <c r="CP17" s="75"/>
      <c r="CQ17" s="75"/>
      <c r="CR17" s="76"/>
    </row>
    <row r="18" spans="2:96" ht="20.100000000000001" customHeight="1" x14ac:dyDescent="0.15"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  <c r="AA18" s="112"/>
      <c r="AB18" s="113"/>
      <c r="AC18" s="113"/>
      <c r="AD18" s="113"/>
      <c r="AE18" s="113"/>
      <c r="AF18" s="113"/>
      <c r="AG18" s="113"/>
      <c r="AH18" s="113"/>
      <c r="AI18" s="114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 t="s">
        <v>126</v>
      </c>
      <c r="BG18" s="116"/>
      <c r="BH18" s="116"/>
      <c r="BI18" s="116"/>
      <c r="BJ18" s="116"/>
      <c r="BK18" s="116"/>
      <c r="BL18" s="116"/>
      <c r="BM18" s="116"/>
      <c r="BN18" s="116"/>
      <c r="BO18" s="116"/>
      <c r="BP18" s="116" t="s">
        <v>78</v>
      </c>
      <c r="BQ18" s="116"/>
      <c r="BR18" s="116"/>
      <c r="BS18" s="116"/>
      <c r="BT18" s="116"/>
      <c r="BU18" s="116"/>
      <c r="BV18" s="116"/>
      <c r="BW18" s="116"/>
      <c r="BX18" s="116"/>
      <c r="BY18" s="116"/>
      <c r="BZ18" s="119"/>
      <c r="CA18" s="49"/>
      <c r="CB18" s="99" t="s">
        <v>107</v>
      </c>
      <c r="CC18" s="100"/>
      <c r="CD18" s="100"/>
      <c r="CE18" s="100"/>
      <c r="CF18" s="100"/>
      <c r="CG18" s="100"/>
      <c r="CH18" s="100"/>
      <c r="CI18" s="100"/>
      <c r="CJ18" s="100"/>
      <c r="CK18" s="75" t="s">
        <v>108</v>
      </c>
      <c r="CL18" s="75"/>
      <c r="CM18" s="75"/>
      <c r="CN18" s="75"/>
      <c r="CO18" s="75"/>
      <c r="CP18" s="75"/>
      <c r="CQ18" s="75"/>
      <c r="CR18" s="76"/>
    </row>
    <row r="19" spans="2:96" ht="20.100000000000001" customHeight="1" x14ac:dyDescent="0.15">
      <c r="B19" s="120" t="s">
        <v>67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121"/>
      <c r="AB19" s="122"/>
      <c r="AC19" s="122"/>
      <c r="AD19" s="122"/>
      <c r="AE19" s="122"/>
      <c r="AF19" s="122"/>
      <c r="AG19" s="122"/>
      <c r="AH19" s="122"/>
      <c r="AI19" s="123"/>
      <c r="AJ19" s="87" t="s">
        <v>68</v>
      </c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5">
        <f>IF(AND($AA$19="",$AG$19=""),0,BF19*($AA$20+$AG$20/60)/($AA$19+$AG$19/60))</f>
        <v>0</v>
      </c>
      <c r="BQ19" s="125"/>
      <c r="BR19" s="125"/>
      <c r="BS19" s="125"/>
      <c r="BT19" s="125"/>
      <c r="BU19" s="125"/>
      <c r="BV19" s="125"/>
      <c r="BW19" s="125"/>
      <c r="BX19" s="125"/>
      <c r="BY19" s="125"/>
      <c r="BZ19" s="126"/>
      <c r="CA19" s="49"/>
      <c r="CB19" s="99"/>
      <c r="CC19" s="100"/>
      <c r="CD19" s="100"/>
      <c r="CE19" s="100"/>
      <c r="CF19" s="100"/>
      <c r="CG19" s="100"/>
      <c r="CH19" s="100"/>
      <c r="CI19" s="100"/>
      <c r="CJ19" s="100"/>
      <c r="CK19" s="75"/>
      <c r="CL19" s="75"/>
      <c r="CM19" s="75"/>
      <c r="CN19" s="75"/>
      <c r="CO19" s="75"/>
      <c r="CP19" s="75"/>
      <c r="CQ19" s="75"/>
      <c r="CR19" s="76"/>
    </row>
    <row r="20" spans="2:96" ht="20.100000000000001" customHeight="1" x14ac:dyDescent="0.15">
      <c r="B20" s="127" t="s">
        <v>84</v>
      </c>
      <c r="C20" s="128"/>
      <c r="D20" s="128"/>
      <c r="E20" s="93" t="s">
        <v>135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131"/>
      <c r="AB20" s="132"/>
      <c r="AC20" s="132"/>
      <c r="AD20" s="132"/>
      <c r="AE20" s="132"/>
      <c r="AF20" s="132"/>
      <c r="AG20" s="132"/>
      <c r="AH20" s="132"/>
      <c r="AI20" s="133"/>
      <c r="AJ20" s="134" t="s">
        <v>69</v>
      </c>
      <c r="AK20" s="135"/>
      <c r="AL20" s="135"/>
      <c r="AM20" s="135"/>
      <c r="AN20" s="135"/>
      <c r="AO20" s="135"/>
      <c r="AP20" s="136"/>
      <c r="AQ20" s="87" t="s">
        <v>70</v>
      </c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39">
        <f>IF(AND($AA$19="",$AG$19=""),0,BF20*($AA$20+$AG$20/60)/($AA$19+$AG$19/60))</f>
        <v>0</v>
      </c>
      <c r="BQ20" s="140"/>
      <c r="BR20" s="140"/>
      <c r="BS20" s="140"/>
      <c r="BT20" s="140"/>
      <c r="BU20" s="140"/>
      <c r="BV20" s="140"/>
      <c r="BW20" s="140"/>
      <c r="BX20" s="140"/>
      <c r="BY20" s="140"/>
      <c r="BZ20" s="141"/>
      <c r="CA20" s="49"/>
      <c r="CB20" s="99" t="s">
        <v>109</v>
      </c>
      <c r="CC20" s="100"/>
      <c r="CD20" s="100"/>
      <c r="CE20" s="100"/>
      <c r="CF20" s="100"/>
      <c r="CG20" s="100"/>
      <c r="CH20" s="100"/>
      <c r="CI20" s="100"/>
      <c r="CJ20" s="100"/>
      <c r="CK20" s="75" t="s">
        <v>110</v>
      </c>
      <c r="CL20" s="75"/>
      <c r="CM20" s="75"/>
      <c r="CN20" s="75"/>
      <c r="CO20" s="75"/>
      <c r="CP20" s="75"/>
      <c r="CQ20" s="75"/>
      <c r="CR20" s="76"/>
    </row>
    <row r="21" spans="2:96" ht="20.100000000000001" customHeight="1" thickBot="1" x14ac:dyDescent="0.2">
      <c r="B21" s="127"/>
      <c r="C21" s="128"/>
      <c r="D21" s="128"/>
      <c r="E21" s="128" t="s">
        <v>136</v>
      </c>
      <c r="F21" s="128"/>
      <c r="G21" s="128"/>
      <c r="H21" s="71" t="s">
        <v>61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131"/>
      <c r="AB21" s="132"/>
      <c r="AC21" s="132"/>
      <c r="AD21" s="132"/>
      <c r="AE21" s="132"/>
      <c r="AF21" s="132"/>
      <c r="AG21" s="132"/>
      <c r="AH21" s="132"/>
      <c r="AI21" s="133"/>
      <c r="AJ21" s="137"/>
      <c r="AK21" s="107"/>
      <c r="AL21" s="107"/>
      <c r="AM21" s="107"/>
      <c r="AN21" s="107"/>
      <c r="AO21" s="107"/>
      <c r="AP21" s="108"/>
      <c r="AQ21" s="90" t="s">
        <v>71</v>
      </c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2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5">
        <f>BF21</f>
        <v>0</v>
      </c>
      <c r="BQ21" s="125"/>
      <c r="BR21" s="125"/>
      <c r="BS21" s="125"/>
      <c r="BT21" s="125"/>
      <c r="BU21" s="125"/>
      <c r="BV21" s="125"/>
      <c r="BW21" s="125"/>
      <c r="BX21" s="125"/>
      <c r="BY21" s="125"/>
      <c r="BZ21" s="126"/>
      <c r="CA21" s="12"/>
      <c r="CB21" s="142"/>
      <c r="CC21" s="143"/>
      <c r="CD21" s="143"/>
      <c r="CE21" s="143"/>
      <c r="CF21" s="143"/>
      <c r="CG21" s="143"/>
      <c r="CH21" s="143"/>
      <c r="CI21" s="143"/>
      <c r="CJ21" s="143"/>
      <c r="CK21" s="144"/>
      <c r="CL21" s="144"/>
      <c r="CM21" s="144"/>
      <c r="CN21" s="144"/>
      <c r="CO21" s="144"/>
      <c r="CP21" s="144"/>
      <c r="CQ21" s="144"/>
      <c r="CR21" s="145"/>
    </row>
    <row r="22" spans="2:96" ht="20.100000000000001" customHeight="1" x14ac:dyDescent="0.15">
      <c r="B22" s="127"/>
      <c r="C22" s="128"/>
      <c r="D22" s="128"/>
      <c r="E22" s="128"/>
      <c r="F22" s="128"/>
      <c r="G22" s="128"/>
      <c r="H22" s="71" t="s">
        <v>62</v>
      </c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131"/>
      <c r="AB22" s="132"/>
      <c r="AC22" s="132"/>
      <c r="AD22" s="132"/>
      <c r="AE22" s="132"/>
      <c r="AF22" s="132"/>
      <c r="AG22" s="132"/>
      <c r="AH22" s="132"/>
      <c r="AI22" s="133"/>
      <c r="AJ22" s="87" t="s">
        <v>116</v>
      </c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9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5">
        <f>BF22</f>
        <v>0</v>
      </c>
      <c r="BQ22" s="125"/>
      <c r="BR22" s="125"/>
      <c r="BS22" s="125"/>
      <c r="BT22" s="125"/>
      <c r="BU22" s="125"/>
      <c r="BV22" s="125"/>
      <c r="BW22" s="125"/>
      <c r="BX22" s="125"/>
      <c r="BY22" s="125"/>
      <c r="BZ22" s="126"/>
      <c r="CA22" s="12"/>
    </row>
    <row r="23" spans="2:96" ht="20.100000000000001" customHeight="1" thickBot="1" x14ac:dyDescent="0.2">
      <c r="B23" s="127"/>
      <c r="C23" s="128"/>
      <c r="D23" s="128"/>
      <c r="E23" s="128"/>
      <c r="F23" s="128"/>
      <c r="G23" s="128"/>
      <c r="H23" s="71" t="s">
        <v>63</v>
      </c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131"/>
      <c r="AB23" s="132"/>
      <c r="AC23" s="132"/>
      <c r="AD23" s="132"/>
      <c r="AE23" s="132"/>
      <c r="AF23" s="132"/>
      <c r="AG23" s="132"/>
      <c r="AH23" s="132"/>
      <c r="AI23" s="133"/>
      <c r="AJ23" s="87" t="s">
        <v>72</v>
      </c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39">
        <f>IF(AND($AA$19="",$AG$19=""),0,BF23*($AA$20+$AG$20/60)/($AA$19+$AG$19/60))</f>
        <v>0</v>
      </c>
      <c r="BQ23" s="140"/>
      <c r="BR23" s="140"/>
      <c r="BS23" s="140"/>
      <c r="BT23" s="140"/>
      <c r="BU23" s="140"/>
      <c r="BV23" s="140"/>
      <c r="BW23" s="140"/>
      <c r="BX23" s="140"/>
      <c r="BY23" s="140"/>
      <c r="BZ23" s="141"/>
      <c r="CB23" s="32" t="s">
        <v>114</v>
      </c>
    </row>
    <row r="24" spans="2:96" ht="20.100000000000001" customHeight="1" thickBot="1" x14ac:dyDescent="0.2">
      <c r="B24" s="129"/>
      <c r="C24" s="130"/>
      <c r="D24" s="130"/>
      <c r="E24" s="130"/>
      <c r="F24" s="130"/>
      <c r="G24" s="130"/>
      <c r="H24" s="138" t="s">
        <v>64</v>
      </c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46"/>
      <c r="AB24" s="147"/>
      <c r="AC24" s="147"/>
      <c r="AD24" s="147"/>
      <c r="AE24" s="147"/>
      <c r="AF24" s="147"/>
      <c r="AG24" s="147"/>
      <c r="AH24" s="147"/>
      <c r="AI24" s="148"/>
      <c r="AJ24" s="87" t="s">
        <v>73</v>
      </c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39">
        <f>IF(AND($AA$19="",$AG$19=""),0,BF24*($AA$20+$AG$20/60)/($AA$19+$AG$19/60))</f>
        <v>0</v>
      </c>
      <c r="BQ24" s="140"/>
      <c r="BR24" s="140"/>
      <c r="BS24" s="140"/>
      <c r="BT24" s="140"/>
      <c r="BU24" s="140"/>
      <c r="BV24" s="140"/>
      <c r="BW24" s="140"/>
      <c r="BX24" s="140"/>
      <c r="BY24" s="140"/>
      <c r="BZ24" s="141"/>
      <c r="CB24" s="64" t="s">
        <v>94</v>
      </c>
      <c r="CC24" s="65"/>
      <c r="CD24" s="65"/>
      <c r="CE24" s="65"/>
      <c r="CF24" s="65"/>
      <c r="CG24" s="65" t="s">
        <v>137</v>
      </c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6"/>
    </row>
    <row r="25" spans="2:96" ht="20.100000000000001" customHeight="1" thickBot="1" x14ac:dyDescent="0.2">
      <c r="B25" s="13"/>
      <c r="C25" s="13"/>
      <c r="D25" s="13"/>
      <c r="E25" s="13"/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5"/>
      <c r="AB25" s="15"/>
      <c r="AC25" s="15"/>
      <c r="AD25" s="15"/>
      <c r="AE25" s="10"/>
      <c r="AF25" s="10"/>
      <c r="AG25" s="16"/>
      <c r="AH25" s="16"/>
      <c r="AI25" s="16"/>
      <c r="AJ25" s="180" t="s">
        <v>53</v>
      </c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2"/>
      <c r="BP25" s="183">
        <f>ROUNDUP(SUM(BP19:BZ24),0)</f>
        <v>0</v>
      </c>
      <c r="BQ25" s="183"/>
      <c r="BR25" s="183"/>
      <c r="BS25" s="183"/>
      <c r="BT25" s="183"/>
      <c r="BU25" s="183"/>
      <c r="BV25" s="183"/>
      <c r="BW25" s="183"/>
      <c r="BX25" s="183"/>
      <c r="BY25" s="183"/>
      <c r="BZ25" s="184"/>
      <c r="CA25" s="11"/>
      <c r="CB25" s="73" t="s">
        <v>70</v>
      </c>
      <c r="CC25" s="74"/>
      <c r="CD25" s="74"/>
      <c r="CE25" s="74"/>
      <c r="CF25" s="74"/>
      <c r="CG25" s="149" t="s">
        <v>129</v>
      </c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1"/>
    </row>
    <row r="26" spans="2:96" ht="20.100000000000001" customHeight="1" x14ac:dyDescent="0.15">
      <c r="CA26" s="11"/>
      <c r="CB26" s="73"/>
      <c r="CC26" s="74"/>
      <c r="CD26" s="74"/>
      <c r="CE26" s="74"/>
      <c r="CF26" s="74"/>
      <c r="CG26" s="152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4"/>
    </row>
    <row r="27" spans="2:96" ht="20.100000000000001" customHeight="1" thickBot="1" x14ac:dyDescent="0.2">
      <c r="B27" s="1" t="s">
        <v>90</v>
      </c>
      <c r="AM27" s="6"/>
      <c r="AN27" s="6"/>
      <c r="AO27" s="6"/>
      <c r="CA27" s="17"/>
      <c r="CB27" s="73"/>
      <c r="CC27" s="74"/>
      <c r="CD27" s="74"/>
      <c r="CE27" s="74"/>
      <c r="CF27" s="74"/>
      <c r="CG27" s="152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4"/>
    </row>
    <row r="28" spans="2:96" ht="20.100000000000001" customHeight="1" x14ac:dyDescent="0.15">
      <c r="B28" s="158" t="s">
        <v>82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61" t="s">
        <v>123</v>
      </c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3"/>
      <c r="AN28" s="39"/>
      <c r="AO28" s="104" t="s">
        <v>124</v>
      </c>
      <c r="AP28" s="104"/>
      <c r="AQ28" s="104"/>
      <c r="AR28" s="104"/>
      <c r="AS28" s="104"/>
      <c r="AT28" s="104"/>
      <c r="AU28" s="104"/>
      <c r="AV28" s="104"/>
      <c r="AW28" s="167"/>
      <c r="AX28" s="169"/>
      <c r="AY28" s="169"/>
      <c r="AZ28" s="169"/>
      <c r="BA28" s="169"/>
      <c r="BB28" s="169"/>
      <c r="BC28" s="169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"/>
      <c r="CB28" s="73"/>
      <c r="CC28" s="74"/>
      <c r="CD28" s="74"/>
      <c r="CE28" s="74"/>
      <c r="CF28" s="74"/>
      <c r="CG28" s="155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7"/>
    </row>
    <row r="29" spans="2:96" ht="20.100000000000001" customHeight="1" x14ac:dyDescent="0.1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4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6"/>
      <c r="AN29" s="38"/>
      <c r="AO29" s="107"/>
      <c r="AP29" s="107"/>
      <c r="AQ29" s="107"/>
      <c r="AR29" s="107"/>
      <c r="AS29" s="107"/>
      <c r="AT29" s="107"/>
      <c r="AU29" s="107"/>
      <c r="AV29" s="107"/>
      <c r="AW29" s="168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"/>
      <c r="CB29" s="73" t="s">
        <v>71</v>
      </c>
      <c r="CC29" s="74"/>
      <c r="CD29" s="74"/>
      <c r="CE29" s="74"/>
      <c r="CF29" s="74"/>
      <c r="CG29" s="75" t="s">
        <v>128</v>
      </c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6"/>
    </row>
    <row r="30" spans="2:96" ht="20.100000000000001" customHeight="1" thickBot="1" x14ac:dyDescent="0.2">
      <c r="B30" s="193" t="s">
        <v>117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5"/>
      <c r="AA30" s="173">
        <f>AA20</f>
        <v>0</v>
      </c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5"/>
      <c r="AN30" s="176">
        <f>ROUND(AA30,0)</f>
        <v>0</v>
      </c>
      <c r="AO30" s="177"/>
      <c r="AP30" s="177"/>
      <c r="AQ30" s="177"/>
      <c r="AR30" s="177"/>
      <c r="AS30" s="177"/>
      <c r="AT30" s="177"/>
      <c r="AU30" s="177"/>
      <c r="AV30" s="177"/>
      <c r="AW30" s="178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B30" s="171"/>
      <c r="CC30" s="172"/>
      <c r="CD30" s="172"/>
      <c r="CE30" s="172"/>
      <c r="CF30" s="172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5"/>
    </row>
    <row r="31" spans="2:96" ht="20.100000000000001" customHeight="1" thickBot="1" x14ac:dyDescent="0.2">
      <c r="B31" s="185" t="s">
        <v>118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73">
        <f>AA21</f>
        <v>0</v>
      </c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5"/>
      <c r="AN31" s="176">
        <f>ROUND(AA31,0)</f>
        <v>0</v>
      </c>
      <c r="AO31" s="177"/>
      <c r="AP31" s="177"/>
      <c r="AQ31" s="177"/>
      <c r="AR31" s="177"/>
      <c r="AS31" s="177"/>
      <c r="AT31" s="177"/>
      <c r="AU31" s="177"/>
      <c r="AV31" s="177"/>
      <c r="AW31" s="178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0"/>
    </row>
    <row r="32" spans="2:96" ht="20.100000000000001" customHeight="1" thickBot="1" x14ac:dyDescent="0.2">
      <c r="B32" s="185" t="s">
        <v>79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73">
        <f>AA22</f>
        <v>0</v>
      </c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5"/>
      <c r="AN32" s="176">
        <f>ROUND((AA32*1.25),0)</f>
        <v>0</v>
      </c>
      <c r="AO32" s="177"/>
      <c r="AP32" s="177"/>
      <c r="AQ32" s="177"/>
      <c r="AR32" s="177"/>
      <c r="AS32" s="177"/>
      <c r="AT32" s="177"/>
      <c r="AU32" s="177"/>
      <c r="AV32" s="177"/>
      <c r="AW32" s="178"/>
      <c r="AY32" s="212" t="s">
        <v>60</v>
      </c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4"/>
      <c r="BO32" s="215" t="str">
        <f>IF(AA10="","",AA10-ROUNDDOWN(AA10*AA9,0))</f>
        <v/>
      </c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7"/>
      <c r="CA32" s="17"/>
      <c r="CB32" s="31" t="s">
        <v>112</v>
      </c>
    </row>
    <row r="33" spans="2:101" ht="20.100000000000001" customHeight="1" thickBot="1" x14ac:dyDescent="0.2">
      <c r="B33" s="185" t="s">
        <v>80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73">
        <f>AA23</f>
        <v>0</v>
      </c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5"/>
      <c r="AN33" s="176">
        <f>ROUND((AA33*1.35),0)</f>
        <v>0</v>
      </c>
      <c r="AO33" s="177"/>
      <c r="AP33" s="177"/>
      <c r="AQ33" s="177"/>
      <c r="AR33" s="177"/>
      <c r="AS33" s="177"/>
      <c r="AT33" s="177"/>
      <c r="AU33" s="177"/>
      <c r="AV33" s="177"/>
      <c r="AW33" s="178"/>
      <c r="AX33" s="40"/>
      <c r="AY33" s="187" t="s">
        <v>125</v>
      </c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9"/>
      <c r="BO33" s="190">
        <f>AN35</f>
        <v>0</v>
      </c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2"/>
      <c r="CA33" s="17"/>
      <c r="CB33" s="218" t="s">
        <v>144</v>
      </c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20"/>
    </row>
    <row r="34" spans="2:101" ht="20.100000000000001" customHeight="1" thickTop="1" thickBot="1" x14ac:dyDescent="0.2">
      <c r="B34" s="185" t="s">
        <v>81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73">
        <f>AA24</f>
        <v>0</v>
      </c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5"/>
      <c r="AN34" s="176">
        <f>ROUND((AA34*0.25),0)</f>
        <v>0</v>
      </c>
      <c r="AO34" s="177"/>
      <c r="AP34" s="177"/>
      <c r="AQ34" s="177"/>
      <c r="AR34" s="177"/>
      <c r="AS34" s="177"/>
      <c r="AT34" s="177"/>
      <c r="AU34" s="177"/>
      <c r="AV34" s="177"/>
      <c r="AW34" s="178"/>
      <c r="AX34" s="41"/>
      <c r="AY34" s="223" t="s">
        <v>52</v>
      </c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5"/>
      <c r="BO34" s="226" t="e">
        <f>BO32*BO33</f>
        <v>#VALUE!</v>
      </c>
      <c r="BP34" s="227"/>
      <c r="BQ34" s="227"/>
      <c r="BR34" s="227"/>
      <c r="BS34" s="227"/>
      <c r="BT34" s="227"/>
      <c r="BU34" s="227"/>
      <c r="BV34" s="227"/>
      <c r="BW34" s="227"/>
      <c r="BX34" s="227"/>
      <c r="BY34" s="227"/>
      <c r="BZ34" s="228"/>
      <c r="CA34" s="17"/>
      <c r="CB34" s="221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4"/>
    </row>
    <row r="35" spans="2:101" ht="20.100000000000001" customHeight="1" thickBot="1" x14ac:dyDescent="0.2">
      <c r="B35" s="229" t="s">
        <v>83</v>
      </c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1"/>
      <c r="AN35" s="232">
        <f>SUM(AN30:AW34)</f>
        <v>0</v>
      </c>
      <c r="AO35" s="230"/>
      <c r="AP35" s="230"/>
      <c r="AQ35" s="230"/>
      <c r="AR35" s="230"/>
      <c r="AS35" s="230"/>
      <c r="AT35" s="230"/>
      <c r="AU35" s="230"/>
      <c r="AV35" s="230"/>
      <c r="AW35" s="233"/>
      <c r="AX35" s="234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5"/>
      <c r="BR35" s="235"/>
      <c r="BS35" s="235"/>
      <c r="BT35" s="235"/>
      <c r="BU35" s="235"/>
      <c r="BV35" s="235"/>
      <c r="BW35" s="235"/>
      <c r="BX35" s="235"/>
      <c r="BY35" s="235"/>
      <c r="BZ35" s="235"/>
      <c r="CA35" s="18"/>
      <c r="CB35" s="221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4"/>
    </row>
    <row r="36" spans="2:101" ht="20.100000000000001" customHeight="1" x14ac:dyDescent="0.15">
      <c r="Z36" s="15"/>
      <c r="AA36" s="15"/>
      <c r="AB36" s="15"/>
      <c r="AC36" s="15"/>
      <c r="AD36" s="15"/>
      <c r="AE36" s="15"/>
      <c r="AF36" s="15"/>
      <c r="AG36" s="15"/>
      <c r="AH36" s="15"/>
      <c r="CB36" s="221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4"/>
    </row>
    <row r="37" spans="2:101" ht="20.100000000000001" customHeight="1" thickBot="1" x14ac:dyDescent="0.2">
      <c r="B37" s="31" t="s">
        <v>91</v>
      </c>
      <c r="C37" s="31"/>
      <c r="D37" s="31"/>
      <c r="E37" s="31"/>
      <c r="F37" s="31"/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/>
      <c r="W37" s="45"/>
      <c r="X37" s="46"/>
      <c r="Y37" s="44"/>
      <c r="Z37" s="43"/>
      <c r="AA37" s="43"/>
      <c r="AB37" s="43"/>
      <c r="AC37" s="43"/>
      <c r="AD37" s="44"/>
      <c r="AE37" s="45"/>
      <c r="AF37" s="45"/>
      <c r="AG37" s="46"/>
      <c r="AH37" s="46"/>
      <c r="AI37" s="44"/>
      <c r="AJ37" s="44"/>
      <c r="AK37" s="44"/>
      <c r="AL37" s="44"/>
      <c r="AM37" s="44"/>
      <c r="AN37" s="44"/>
      <c r="AO37" s="44"/>
      <c r="AP37" s="47"/>
      <c r="AQ37" s="44"/>
      <c r="AR37" s="44"/>
      <c r="AS37" s="44"/>
      <c r="AT37" s="44"/>
      <c r="AU37" s="44"/>
      <c r="AV37" s="44"/>
      <c r="AW37" s="44"/>
      <c r="AX37" s="47"/>
      <c r="AY37" s="47"/>
      <c r="AZ37" s="47"/>
      <c r="BA37" s="47"/>
      <c r="BB37" s="47"/>
      <c r="BC37" s="47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10"/>
      <c r="CB37" s="221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4"/>
    </row>
    <row r="38" spans="2:101" ht="20.100000000000001" customHeight="1" x14ac:dyDescent="0.15">
      <c r="B38" s="236" t="s">
        <v>53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196">
        <f>BP25</f>
        <v>0</v>
      </c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7" t="s">
        <v>0</v>
      </c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9"/>
      <c r="BE38" s="203" t="str">
        <f>IF(AA10="","",IF(AA38&lt;AA39,"×","○"))</f>
        <v/>
      </c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5"/>
      <c r="CA38" s="10"/>
      <c r="CB38" s="222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7"/>
    </row>
    <row r="39" spans="2:101" ht="20.100000000000001" customHeight="1" thickBot="1" x14ac:dyDescent="0.2">
      <c r="B39" s="209" t="s">
        <v>52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1" t="e">
        <f>BO34</f>
        <v>#VALUE!</v>
      </c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00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2"/>
      <c r="BE39" s="206"/>
      <c r="BF39" s="207"/>
      <c r="BG39" s="207"/>
      <c r="BH39" s="207"/>
      <c r="BI39" s="207"/>
      <c r="BJ39" s="207"/>
      <c r="BK39" s="207"/>
      <c r="BL39" s="207"/>
      <c r="BM39" s="207"/>
      <c r="BN39" s="207"/>
      <c r="BO39" s="207"/>
      <c r="BP39" s="207"/>
      <c r="BQ39" s="207"/>
      <c r="BR39" s="207"/>
      <c r="BS39" s="207"/>
      <c r="BT39" s="207"/>
      <c r="BU39" s="207"/>
      <c r="BV39" s="207"/>
      <c r="BW39" s="207"/>
      <c r="BX39" s="207"/>
      <c r="BY39" s="207"/>
      <c r="BZ39" s="208"/>
      <c r="CA39" s="21"/>
      <c r="CB39" s="254" t="s">
        <v>113</v>
      </c>
      <c r="CC39" s="241"/>
      <c r="CD39" s="241"/>
      <c r="CE39" s="241"/>
      <c r="CF39" s="241"/>
      <c r="CG39" s="241"/>
      <c r="CH39" s="242"/>
      <c r="CI39" s="240" t="s">
        <v>87</v>
      </c>
      <c r="CJ39" s="241"/>
      <c r="CK39" s="241"/>
      <c r="CL39" s="242"/>
      <c r="CM39" s="68" t="s">
        <v>77</v>
      </c>
      <c r="CN39" s="68"/>
      <c r="CO39" s="68"/>
      <c r="CP39" s="68" t="s">
        <v>88</v>
      </c>
      <c r="CQ39" s="68"/>
      <c r="CR39" s="243"/>
    </row>
    <row r="40" spans="2:101" ht="20.100000000000001" customHeight="1" thickBot="1" x14ac:dyDescent="0.2">
      <c r="CA40" s="20"/>
      <c r="CB40" s="244">
        <v>45017</v>
      </c>
      <c r="CC40" s="245"/>
      <c r="CD40" s="245"/>
      <c r="CE40" s="34" t="s">
        <v>131</v>
      </c>
      <c r="CF40" s="246">
        <v>45077</v>
      </c>
      <c r="CG40" s="245"/>
      <c r="CH40" s="247"/>
      <c r="CI40" s="35">
        <f>IF(OR(CB40="",CF40=""),"",DATEDIF(CB40,CF40+1,"m"))</f>
        <v>2</v>
      </c>
      <c r="CJ40" s="36" t="s">
        <v>85</v>
      </c>
      <c r="CK40" s="36">
        <f>IF(OR(CB40="",CF40=""),"",DATEDIF(DATE(YEAR(CB40),MONTH(CB40)+CI40,DAY(CB40)),CF40+1,"d"))</f>
        <v>0</v>
      </c>
      <c r="CL40" s="37" t="s">
        <v>86</v>
      </c>
      <c r="CM40" s="248">
        <v>150000</v>
      </c>
      <c r="CN40" s="249"/>
      <c r="CO40" s="250"/>
      <c r="CP40" s="251">
        <f>IF(OR(CB40="",CF40=""),"",ROUND(CM40/(CI40+CK40/30),0))</f>
        <v>75000</v>
      </c>
      <c r="CQ40" s="252"/>
      <c r="CR40" s="253"/>
    </row>
    <row r="41" spans="2:101" ht="20.100000000000001" customHeight="1" thickBot="1" x14ac:dyDescent="0.2">
      <c r="CA41" s="20"/>
    </row>
    <row r="42" spans="2:101" ht="20.100000000000001" customHeight="1" thickTop="1" x14ac:dyDescent="0.15">
      <c r="CA42" s="10"/>
      <c r="CB42" s="53" t="s">
        <v>140</v>
      </c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0"/>
    </row>
    <row r="43" spans="2:101" ht="20.100000000000001" customHeight="1" x14ac:dyDescent="0.15">
      <c r="CA43" s="10"/>
      <c r="CB43" s="55" t="s">
        <v>141</v>
      </c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1"/>
    </row>
    <row r="44" spans="2:101" ht="20.100000000000001" customHeight="1" thickBot="1" x14ac:dyDescent="0.2">
      <c r="CB44" s="55" t="s">
        <v>142</v>
      </c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1"/>
    </row>
    <row r="45" spans="2:101" ht="20.100000000000001" customHeight="1" thickTop="1" thickBot="1" x14ac:dyDescent="0.2">
      <c r="CB45" s="57" t="s">
        <v>143</v>
      </c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2"/>
      <c r="CT45" s="22" t="s">
        <v>121</v>
      </c>
      <c r="CU45" s="23" t="s">
        <v>1</v>
      </c>
      <c r="CV45" s="238" t="s">
        <v>2</v>
      </c>
      <c r="CW45" s="239"/>
    </row>
    <row r="46" spans="2:101" ht="20.100000000000001" customHeight="1" thickTop="1" x14ac:dyDescent="0.15">
      <c r="CT46" s="24">
        <v>1</v>
      </c>
      <c r="CU46" s="25" t="s">
        <v>3</v>
      </c>
      <c r="CV46" s="30">
        <v>2610</v>
      </c>
      <c r="CW46" s="26"/>
    </row>
    <row r="47" spans="2:101" ht="20.100000000000001" customHeight="1" x14ac:dyDescent="0.15">
      <c r="CT47" s="24">
        <v>2</v>
      </c>
      <c r="CU47" s="25" t="s">
        <v>4</v>
      </c>
      <c r="CV47" s="30">
        <v>2470</v>
      </c>
      <c r="CW47" s="26"/>
    </row>
    <row r="48" spans="2:101" ht="20.100000000000001" customHeight="1" x14ac:dyDescent="0.15">
      <c r="CT48" s="24">
        <v>3</v>
      </c>
      <c r="CU48" s="25" t="s">
        <v>5</v>
      </c>
      <c r="CV48" s="30">
        <v>1720</v>
      </c>
      <c r="CW48" s="26"/>
    </row>
    <row r="49" spans="98:101" ht="20.100000000000001" customHeight="1" x14ac:dyDescent="0.15">
      <c r="CT49" s="24">
        <v>4</v>
      </c>
      <c r="CU49" s="25" t="s">
        <v>6</v>
      </c>
      <c r="CV49" s="30">
        <v>2610</v>
      </c>
      <c r="CW49" s="26"/>
    </row>
    <row r="50" spans="98:101" ht="20.100000000000001" customHeight="1" x14ac:dyDescent="0.15">
      <c r="CT50" s="24">
        <v>5</v>
      </c>
      <c r="CU50" s="25" t="s">
        <v>7</v>
      </c>
      <c r="CV50" s="30">
        <v>3090</v>
      </c>
      <c r="CW50" s="26"/>
    </row>
    <row r="51" spans="98:101" ht="20.100000000000001" customHeight="1" x14ac:dyDescent="0.15">
      <c r="CT51" s="24">
        <v>6</v>
      </c>
      <c r="CU51" s="25" t="s">
        <v>8</v>
      </c>
      <c r="CV51" s="30">
        <v>2990</v>
      </c>
      <c r="CW51" s="26"/>
    </row>
    <row r="52" spans="98:101" ht="20.100000000000001" customHeight="1" x14ac:dyDescent="0.15">
      <c r="CT52" s="24">
        <v>7</v>
      </c>
      <c r="CU52" s="25" t="s">
        <v>9</v>
      </c>
      <c r="CV52" s="61" t="s">
        <v>145</v>
      </c>
      <c r="CW52" s="26"/>
    </row>
    <row r="53" spans="98:101" ht="20.100000000000001" customHeight="1" x14ac:dyDescent="0.15">
      <c r="CT53" s="24">
        <v>8</v>
      </c>
      <c r="CU53" s="25" t="s">
        <v>10</v>
      </c>
      <c r="CV53" s="59">
        <v>3250</v>
      </c>
      <c r="CW53" s="26"/>
    </row>
    <row r="54" spans="98:101" ht="20.100000000000001" customHeight="1" x14ac:dyDescent="0.15">
      <c r="CT54" s="24">
        <v>9</v>
      </c>
      <c r="CU54" s="25" t="s">
        <v>11</v>
      </c>
      <c r="CV54" s="30">
        <v>2580</v>
      </c>
      <c r="CW54" s="26"/>
    </row>
    <row r="55" spans="98:101" ht="20.100000000000001" customHeight="1" x14ac:dyDescent="0.15">
      <c r="CT55" s="24">
        <v>10</v>
      </c>
      <c r="CU55" s="25" t="s">
        <v>12</v>
      </c>
      <c r="CV55" s="30">
        <v>2840</v>
      </c>
      <c r="CW55" s="26"/>
    </row>
    <row r="56" spans="98:101" ht="20.100000000000001" customHeight="1" x14ac:dyDescent="0.15">
      <c r="CT56" s="24">
        <v>11</v>
      </c>
      <c r="CU56" s="25" t="s">
        <v>13</v>
      </c>
      <c r="CV56" s="30">
        <v>2740</v>
      </c>
      <c r="CW56" s="26"/>
    </row>
    <row r="57" spans="98:101" ht="20.100000000000001" customHeight="1" x14ac:dyDescent="0.15">
      <c r="CT57" s="24">
        <v>12</v>
      </c>
      <c r="CU57" s="25" t="s">
        <v>14</v>
      </c>
      <c r="CV57" s="30">
        <v>2920</v>
      </c>
      <c r="CW57" s="26"/>
    </row>
    <row r="58" spans="98:101" ht="20.100000000000001" customHeight="1" x14ac:dyDescent="0.15">
      <c r="CT58" s="24">
        <v>13</v>
      </c>
      <c r="CU58" s="25" t="s">
        <v>15</v>
      </c>
      <c r="CV58" s="30">
        <v>3250</v>
      </c>
      <c r="CW58" s="26"/>
    </row>
    <row r="59" spans="98:101" ht="20.100000000000001" customHeight="1" x14ac:dyDescent="0.15">
      <c r="CT59" s="24">
        <v>14</v>
      </c>
      <c r="CU59" s="25" t="s">
        <v>16</v>
      </c>
      <c r="CV59" s="30">
        <v>2710</v>
      </c>
      <c r="CW59" s="26"/>
    </row>
    <row r="60" spans="98:101" ht="20.100000000000001" customHeight="1" x14ac:dyDescent="0.15">
      <c r="CT60" s="24">
        <v>15</v>
      </c>
      <c r="CU60" s="25" t="s">
        <v>17</v>
      </c>
      <c r="CV60" s="30">
        <v>2470</v>
      </c>
      <c r="CW60" s="26"/>
    </row>
    <row r="61" spans="98:101" ht="20.100000000000001" customHeight="1" x14ac:dyDescent="0.15">
      <c r="CT61" s="24">
        <v>16</v>
      </c>
      <c r="CU61" s="25" t="s">
        <v>18</v>
      </c>
      <c r="CV61" s="30">
        <v>3940</v>
      </c>
      <c r="CW61" s="26"/>
    </row>
    <row r="62" spans="98:101" ht="20.100000000000001" customHeight="1" x14ac:dyDescent="0.15">
      <c r="CT62" s="24">
        <v>17</v>
      </c>
      <c r="CU62" s="25" t="s">
        <v>19</v>
      </c>
      <c r="CV62" s="30">
        <v>4740</v>
      </c>
      <c r="CW62" s="26"/>
    </row>
    <row r="63" spans="98:101" ht="20.100000000000001" customHeight="1" x14ac:dyDescent="0.15">
      <c r="CT63" s="24">
        <v>18</v>
      </c>
      <c r="CU63" s="25" t="s">
        <v>20</v>
      </c>
      <c r="CV63" s="30">
        <v>3250</v>
      </c>
      <c r="CW63" s="26"/>
    </row>
    <row r="64" spans="98:101" ht="20.100000000000001" customHeight="1" x14ac:dyDescent="0.15">
      <c r="CT64" s="24">
        <v>19</v>
      </c>
      <c r="CU64" s="25" t="s">
        <v>21</v>
      </c>
      <c r="CV64" s="30">
        <v>4730</v>
      </c>
      <c r="CW64" s="26"/>
    </row>
    <row r="65" spans="98:101" ht="20.100000000000001" customHeight="1" x14ac:dyDescent="0.15">
      <c r="CT65" s="24">
        <v>20</v>
      </c>
      <c r="CU65" s="25" t="s">
        <v>22</v>
      </c>
      <c r="CV65" s="30">
        <v>3300</v>
      </c>
      <c r="CW65" s="26"/>
    </row>
    <row r="66" spans="98:101" ht="20.100000000000001" customHeight="1" x14ac:dyDescent="0.15">
      <c r="CT66" s="24">
        <v>21</v>
      </c>
      <c r="CU66" s="25" t="s">
        <v>23</v>
      </c>
      <c r="CV66" s="30">
        <v>4840</v>
      </c>
      <c r="CW66" s="26"/>
    </row>
    <row r="67" spans="98:101" ht="20.100000000000001" customHeight="1" x14ac:dyDescent="0.15">
      <c r="CT67" s="24">
        <v>22</v>
      </c>
      <c r="CU67" s="25" t="s">
        <v>24</v>
      </c>
      <c r="CV67" s="30">
        <v>3690</v>
      </c>
      <c r="CW67" s="26"/>
    </row>
    <row r="68" spans="98:101" ht="20.100000000000001" customHeight="1" x14ac:dyDescent="0.15">
      <c r="CT68" s="24">
        <v>23</v>
      </c>
      <c r="CU68" s="25" t="s">
        <v>25</v>
      </c>
      <c r="CV68" s="30">
        <v>3610</v>
      </c>
      <c r="CW68" s="26"/>
    </row>
    <row r="69" spans="98:101" ht="20.100000000000001" customHeight="1" x14ac:dyDescent="0.15">
      <c r="CT69" s="24">
        <v>24</v>
      </c>
      <c r="CU69" s="25" t="s">
        <v>26</v>
      </c>
      <c r="CV69" s="30">
        <v>4480</v>
      </c>
      <c r="CW69" s="26"/>
    </row>
    <row r="70" spans="98:101" ht="20.100000000000001" customHeight="1" x14ac:dyDescent="0.15">
      <c r="CT70" s="24">
        <v>25</v>
      </c>
      <c r="CU70" s="25" t="s">
        <v>27</v>
      </c>
      <c r="CV70" s="30">
        <v>2930</v>
      </c>
      <c r="CW70" s="26"/>
    </row>
    <row r="71" spans="98:101" ht="20.100000000000001" customHeight="1" x14ac:dyDescent="0.15">
      <c r="CT71" s="24">
        <v>26</v>
      </c>
      <c r="CU71" s="25" t="s">
        <v>28</v>
      </c>
      <c r="CV71" s="30">
        <v>3350</v>
      </c>
      <c r="CW71" s="26"/>
    </row>
    <row r="72" spans="98:101" ht="20.100000000000001" customHeight="1" x14ac:dyDescent="0.15">
      <c r="CT72" s="24">
        <v>27</v>
      </c>
      <c r="CU72" s="25" t="s">
        <v>29</v>
      </c>
      <c r="CV72" s="30">
        <v>2740</v>
      </c>
      <c r="CW72" s="26"/>
    </row>
    <row r="73" spans="98:101" ht="20.100000000000001" customHeight="1" x14ac:dyDescent="0.15">
      <c r="CT73" s="24">
        <v>28</v>
      </c>
      <c r="CU73" s="25" t="s">
        <v>30</v>
      </c>
      <c r="CV73" s="30">
        <v>4410</v>
      </c>
      <c r="CW73" s="26"/>
    </row>
    <row r="74" spans="98:101" ht="20.100000000000001" customHeight="1" x14ac:dyDescent="0.15">
      <c r="CT74" s="24">
        <v>29</v>
      </c>
      <c r="CU74" s="25" t="s">
        <v>31</v>
      </c>
      <c r="CV74" s="62" t="s">
        <v>145</v>
      </c>
      <c r="CW74" s="26"/>
    </row>
    <row r="75" spans="98:101" ht="20.100000000000001" customHeight="1" x14ac:dyDescent="0.15">
      <c r="CT75" s="24">
        <v>30</v>
      </c>
      <c r="CU75" s="25" t="s">
        <v>32</v>
      </c>
      <c r="CV75" s="30">
        <v>3400</v>
      </c>
      <c r="CW75" s="26"/>
    </row>
    <row r="76" spans="98:101" ht="22.5" customHeight="1" x14ac:dyDescent="0.15">
      <c r="CT76" s="24">
        <v>31</v>
      </c>
      <c r="CU76" s="25" t="s">
        <v>33</v>
      </c>
      <c r="CV76" s="30">
        <v>2970</v>
      </c>
      <c r="CW76" s="26"/>
    </row>
    <row r="77" spans="98:101" ht="22.5" customHeight="1" x14ac:dyDescent="0.15">
      <c r="CT77" s="24">
        <v>32</v>
      </c>
      <c r="CU77" s="25" t="s">
        <v>34</v>
      </c>
      <c r="CV77" s="30">
        <v>4530</v>
      </c>
      <c r="CW77" s="26"/>
    </row>
    <row r="78" spans="98:101" ht="22.5" customHeight="1" x14ac:dyDescent="0.15">
      <c r="CT78" s="24">
        <v>33</v>
      </c>
      <c r="CU78" s="25" t="s">
        <v>35</v>
      </c>
      <c r="CV78" s="30">
        <v>3170</v>
      </c>
      <c r="CW78" s="26"/>
    </row>
    <row r="79" spans="98:101" ht="22.5" customHeight="1" x14ac:dyDescent="0.15">
      <c r="CT79" s="24">
        <v>34</v>
      </c>
      <c r="CU79" s="25" t="s">
        <v>36</v>
      </c>
      <c r="CV79" s="30">
        <v>2940</v>
      </c>
      <c r="CW79" s="26"/>
    </row>
    <row r="80" spans="98:101" ht="22.5" customHeight="1" x14ac:dyDescent="0.15">
      <c r="CT80" s="24">
        <v>35</v>
      </c>
      <c r="CU80" s="25" t="s">
        <v>37</v>
      </c>
      <c r="CV80" s="30">
        <v>2890</v>
      </c>
      <c r="CW80" s="26"/>
    </row>
    <row r="81" spans="98:101" ht="22.5" customHeight="1" x14ac:dyDescent="0.15">
      <c r="CT81" s="24">
        <v>36</v>
      </c>
      <c r="CU81" s="25" t="s">
        <v>38</v>
      </c>
      <c r="CV81" s="30">
        <v>2530</v>
      </c>
      <c r="CW81" s="26"/>
    </row>
    <row r="82" spans="98:101" ht="22.5" customHeight="1" x14ac:dyDescent="0.15">
      <c r="CT82" s="24">
        <v>37</v>
      </c>
      <c r="CU82" s="25" t="s">
        <v>39</v>
      </c>
      <c r="CV82" s="30">
        <v>3240</v>
      </c>
      <c r="CW82" s="26"/>
    </row>
    <row r="83" spans="98:101" ht="22.5" customHeight="1" x14ac:dyDescent="0.15">
      <c r="CT83" s="24">
        <v>38</v>
      </c>
      <c r="CU83" s="25" t="s">
        <v>40</v>
      </c>
      <c r="CV83" s="30">
        <v>2920</v>
      </c>
      <c r="CW83" s="26"/>
    </row>
    <row r="84" spans="98:101" ht="22.5" customHeight="1" x14ac:dyDescent="0.15">
      <c r="CT84" s="24">
        <v>39</v>
      </c>
      <c r="CU84" s="25" t="s">
        <v>41</v>
      </c>
      <c r="CV84" s="30">
        <v>3150</v>
      </c>
      <c r="CW84" s="26"/>
    </row>
    <row r="85" spans="98:101" ht="22.5" customHeight="1" x14ac:dyDescent="0.15">
      <c r="CT85" s="24">
        <v>40</v>
      </c>
      <c r="CU85" s="25" t="s">
        <v>42</v>
      </c>
      <c r="CV85" s="61" t="s">
        <v>145</v>
      </c>
      <c r="CW85" s="26"/>
    </row>
    <row r="86" spans="98:101" ht="22.5" customHeight="1" x14ac:dyDescent="0.15">
      <c r="CT86" s="24">
        <v>41</v>
      </c>
      <c r="CU86" s="25" t="s">
        <v>43</v>
      </c>
      <c r="CV86" s="59">
        <v>3220</v>
      </c>
      <c r="CW86" s="26"/>
    </row>
    <row r="87" spans="98:101" ht="22.5" customHeight="1" x14ac:dyDescent="0.15">
      <c r="CT87" s="24">
        <v>42</v>
      </c>
      <c r="CU87" s="25" t="s">
        <v>44</v>
      </c>
      <c r="CV87" s="61" t="s">
        <v>145</v>
      </c>
      <c r="CW87" s="26"/>
    </row>
    <row r="88" spans="98:101" ht="22.5" customHeight="1" x14ac:dyDescent="0.15">
      <c r="CT88" s="24">
        <v>43</v>
      </c>
      <c r="CU88" s="25" t="s">
        <v>45</v>
      </c>
      <c r="CV88" s="30">
        <v>3300</v>
      </c>
      <c r="CW88" s="26"/>
    </row>
    <row r="89" spans="98:101" ht="22.5" customHeight="1" x14ac:dyDescent="0.15">
      <c r="CT89" s="24">
        <v>44</v>
      </c>
      <c r="CU89" s="25" t="s">
        <v>46</v>
      </c>
      <c r="CV89" s="30">
        <v>3000</v>
      </c>
      <c r="CW89" s="26"/>
    </row>
    <row r="90" spans="98:101" ht="22.5" customHeight="1" x14ac:dyDescent="0.15">
      <c r="CT90" s="24">
        <v>45</v>
      </c>
      <c r="CU90" s="25" t="s">
        <v>47</v>
      </c>
      <c r="CV90" s="61" t="s">
        <v>145</v>
      </c>
      <c r="CW90" s="26"/>
    </row>
    <row r="91" spans="98:101" ht="22.5" customHeight="1" x14ac:dyDescent="0.15">
      <c r="CT91" s="24">
        <v>46</v>
      </c>
      <c r="CU91" s="25" t="s">
        <v>48</v>
      </c>
      <c r="CV91" s="30">
        <v>2700</v>
      </c>
      <c r="CW91" s="26"/>
    </row>
    <row r="92" spans="98:101" ht="22.5" customHeight="1" x14ac:dyDescent="0.15">
      <c r="CT92" s="24">
        <v>47</v>
      </c>
      <c r="CU92" s="25" t="s">
        <v>49</v>
      </c>
      <c r="CV92" s="30">
        <v>2990</v>
      </c>
      <c r="CW92" s="26"/>
    </row>
    <row r="93" spans="98:101" ht="22.5" customHeight="1" x14ac:dyDescent="0.15">
      <c r="CT93" s="24">
        <v>48</v>
      </c>
      <c r="CU93" s="25" t="s">
        <v>50</v>
      </c>
      <c r="CV93" s="60" t="s">
        <v>145</v>
      </c>
      <c r="CW93" s="26"/>
    </row>
    <row r="94" spans="98:101" ht="22.5" customHeight="1" x14ac:dyDescent="0.15">
      <c r="CT94" s="24">
        <v>49</v>
      </c>
      <c r="CU94" s="25" t="s">
        <v>51</v>
      </c>
      <c r="CV94" s="30">
        <v>2930</v>
      </c>
      <c r="CW94" s="26"/>
    </row>
    <row r="95" spans="98:101" ht="22.5" customHeight="1" x14ac:dyDescent="0.15">
      <c r="CT95" s="24">
        <v>50</v>
      </c>
      <c r="CU95" s="25" t="s">
        <v>138</v>
      </c>
      <c r="CV95" s="30">
        <v>1860</v>
      </c>
      <c r="CW95" s="26"/>
    </row>
    <row r="96" spans="98:101" ht="22.5" customHeight="1" x14ac:dyDescent="0.15">
      <c r="CT96" s="24">
        <v>51</v>
      </c>
      <c r="CU96" s="25" t="s">
        <v>139</v>
      </c>
      <c r="CV96" s="30">
        <v>1540</v>
      </c>
      <c r="CW96" s="26"/>
    </row>
    <row r="97" spans="98:101" ht="22.5" customHeight="1" thickBot="1" x14ac:dyDescent="0.2">
      <c r="CT97" s="27">
        <v>52</v>
      </c>
      <c r="CU97" s="28" t="s">
        <v>120</v>
      </c>
      <c r="CV97" s="255">
        <v>1053</v>
      </c>
      <c r="CW97" s="29"/>
    </row>
    <row r="98" spans="98:101" ht="22.5" customHeight="1" thickTop="1" x14ac:dyDescent="0.15"/>
  </sheetData>
  <mergeCells count="146">
    <mergeCell ref="CV45:CW45"/>
    <mergeCell ref="CI39:CL39"/>
    <mergeCell ref="CM39:CO39"/>
    <mergeCell ref="CP39:CR39"/>
    <mergeCell ref="CB40:CD40"/>
    <mergeCell ref="CF40:CH40"/>
    <mergeCell ref="CM40:CO40"/>
    <mergeCell ref="CP40:CR40"/>
    <mergeCell ref="CB39:CH39"/>
    <mergeCell ref="CB33:CR38"/>
    <mergeCell ref="B34:Z34"/>
    <mergeCell ref="AA34:AM34"/>
    <mergeCell ref="AN34:AW34"/>
    <mergeCell ref="AY34:BN34"/>
    <mergeCell ref="BO34:BZ34"/>
    <mergeCell ref="B35:AM35"/>
    <mergeCell ref="AN35:AW35"/>
    <mergeCell ref="AX35:BZ35"/>
    <mergeCell ref="B38:Z38"/>
    <mergeCell ref="AA38:AN38"/>
    <mergeCell ref="AO38:BD39"/>
    <mergeCell ref="BE38:BZ39"/>
    <mergeCell ref="B39:Z39"/>
    <mergeCell ref="AA39:AN39"/>
    <mergeCell ref="B32:Z32"/>
    <mergeCell ref="AA32:AM32"/>
    <mergeCell ref="AN32:AW32"/>
    <mergeCell ref="AY32:BN32"/>
    <mergeCell ref="BO32:BZ32"/>
    <mergeCell ref="B33:Z33"/>
    <mergeCell ref="AA33:AM33"/>
    <mergeCell ref="AN33:AW33"/>
    <mergeCell ref="AY33:BN33"/>
    <mergeCell ref="BO33:BZ33"/>
    <mergeCell ref="B30:Z30"/>
    <mergeCell ref="AA30:AM30"/>
    <mergeCell ref="AN30:AW30"/>
    <mergeCell ref="AX30:BZ30"/>
    <mergeCell ref="B31:Z31"/>
    <mergeCell ref="AA31:AM31"/>
    <mergeCell ref="AN31:AW31"/>
    <mergeCell ref="AX31:BZ31"/>
    <mergeCell ref="AJ25:BO25"/>
    <mergeCell ref="BP25:BZ25"/>
    <mergeCell ref="CB25:CF28"/>
    <mergeCell ref="CG25:CR28"/>
    <mergeCell ref="B28:Z29"/>
    <mergeCell ref="AA28:AM29"/>
    <mergeCell ref="AO28:AW29"/>
    <mergeCell ref="AX28:BZ29"/>
    <mergeCell ref="CB29:CF30"/>
    <mergeCell ref="CG29:CR30"/>
    <mergeCell ref="AA24:AI24"/>
    <mergeCell ref="AJ24:BE24"/>
    <mergeCell ref="BF24:BO24"/>
    <mergeCell ref="BP24:BZ24"/>
    <mergeCell ref="CB24:CF24"/>
    <mergeCell ref="CG24:CR24"/>
    <mergeCell ref="BP22:BZ22"/>
    <mergeCell ref="H23:Z23"/>
    <mergeCell ref="AA23:AI23"/>
    <mergeCell ref="AJ23:BE23"/>
    <mergeCell ref="BF23:BO23"/>
    <mergeCell ref="BP23:BZ23"/>
    <mergeCell ref="BP20:BZ20"/>
    <mergeCell ref="CB20:CJ21"/>
    <mergeCell ref="CK20:CR21"/>
    <mergeCell ref="E21:G24"/>
    <mergeCell ref="H21:Z21"/>
    <mergeCell ref="AA21:AI21"/>
    <mergeCell ref="AQ21:BE21"/>
    <mergeCell ref="BF21:BO21"/>
    <mergeCell ref="BP21:BZ21"/>
    <mergeCell ref="H22:Z22"/>
    <mergeCell ref="B20:D24"/>
    <mergeCell ref="E20:Z20"/>
    <mergeCell ref="AA20:AI20"/>
    <mergeCell ref="AJ20:AP21"/>
    <mergeCell ref="AQ20:BE20"/>
    <mergeCell ref="BF20:BO20"/>
    <mergeCell ref="AA22:AI22"/>
    <mergeCell ref="AJ22:BE22"/>
    <mergeCell ref="BF22:BO22"/>
    <mergeCell ref="H24:Z24"/>
    <mergeCell ref="CB18:CJ19"/>
    <mergeCell ref="CK18:CR19"/>
    <mergeCell ref="B19:Z19"/>
    <mergeCell ref="AA19:AI19"/>
    <mergeCell ref="AJ19:BE19"/>
    <mergeCell ref="BF19:BO19"/>
    <mergeCell ref="BP19:BZ19"/>
    <mergeCell ref="CB15:CJ15"/>
    <mergeCell ref="CK15:CR15"/>
    <mergeCell ref="CB16:CJ17"/>
    <mergeCell ref="CK16:CR17"/>
    <mergeCell ref="B17:Z18"/>
    <mergeCell ref="AA17:AI18"/>
    <mergeCell ref="AJ17:BE18"/>
    <mergeCell ref="BF17:BZ17"/>
    <mergeCell ref="BF18:BO18"/>
    <mergeCell ref="BP18:BZ18"/>
    <mergeCell ref="B14:Z14"/>
    <mergeCell ref="AA14:AX14"/>
    <mergeCell ref="AY14:BB14"/>
    <mergeCell ref="BC14:BZ14"/>
    <mergeCell ref="CB14:CJ14"/>
    <mergeCell ref="CK14:CR14"/>
    <mergeCell ref="B12:Z12"/>
    <mergeCell ref="AA12:AX12"/>
    <mergeCell ref="AY12:BB12"/>
    <mergeCell ref="BC12:BZ12"/>
    <mergeCell ref="B13:Z13"/>
    <mergeCell ref="AA13:AX13"/>
    <mergeCell ref="AY13:BB13"/>
    <mergeCell ref="BC13:BZ13"/>
    <mergeCell ref="B10:Z10"/>
    <mergeCell ref="AA10:BZ10"/>
    <mergeCell ref="CB10:CF10"/>
    <mergeCell ref="CG10:CR10"/>
    <mergeCell ref="B11:Z11"/>
    <mergeCell ref="AA11:BZ11"/>
    <mergeCell ref="CG6:CR7"/>
    <mergeCell ref="B7:Z7"/>
    <mergeCell ref="AA7:BZ7"/>
    <mergeCell ref="B8:Z8"/>
    <mergeCell ref="AA8:BZ8"/>
    <mergeCell ref="CB8:CF9"/>
    <mergeCell ref="CG8:CR9"/>
    <mergeCell ref="B9:Z9"/>
    <mergeCell ref="AA9:BZ9"/>
    <mergeCell ref="AA5:BZ5"/>
    <mergeCell ref="B6:Z6"/>
    <mergeCell ref="AA6:AX6"/>
    <mergeCell ref="AY6:BB6"/>
    <mergeCell ref="BC6:BZ6"/>
    <mergeCell ref="CB6:CF7"/>
    <mergeCell ref="B1:BZ2"/>
    <mergeCell ref="CB2:CF2"/>
    <mergeCell ref="CG2:CR2"/>
    <mergeCell ref="CB3:CF3"/>
    <mergeCell ref="CG3:CR3"/>
    <mergeCell ref="B4:Z4"/>
    <mergeCell ref="AA4:BZ4"/>
    <mergeCell ref="CB4:CF5"/>
    <mergeCell ref="CG4:CR5"/>
    <mergeCell ref="B5:Z5"/>
  </mergeCells>
  <phoneticPr fontId="2"/>
  <dataValidations count="4">
    <dataValidation type="list" allowBlank="1" showInputMessage="1" showErrorMessage="1" sqref="CA6">
      <formula1>$CV$46:$CV$97</formula1>
    </dataValidation>
    <dataValidation imeMode="hiragana" allowBlank="1" showInputMessage="1" showErrorMessage="1" sqref="AA4:BZ5 AA7:BZ7 AA11:BZ11"/>
    <dataValidation type="list" allowBlank="1" showInputMessage="1" showErrorMessage="1" sqref="AA8:BZ8">
      <formula1>$CU$46:$CU$97</formula1>
    </dataValidation>
    <dataValidation imeMode="disabled" allowBlank="1" showInputMessage="1" showErrorMessage="1" sqref="BF19:BO24 CM40:CO40"/>
  </dataValidations>
  <pageMargins left="0.51181102362204722" right="0.23622047244094491" top="0.43307086614173229" bottom="0.19685039370078741" header="0.19685039370078741" footer="0.19685039370078741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基準額計算表（工事用）</vt:lpstr>
      <vt:lpstr>'基準額計算表（工事用）'!Print_Area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90088takami_y</cp:lastModifiedBy>
  <cp:lastPrinted>2024-03-14T00:19:32Z</cp:lastPrinted>
  <dcterms:created xsi:type="dcterms:W3CDTF">2012-06-27T23:53:24Z</dcterms:created>
  <dcterms:modified xsi:type="dcterms:W3CDTF">2024-03-14T00:20:13Z</dcterms:modified>
</cp:coreProperties>
</file>